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75" windowWidth="19320" windowHeight="10050" tabRatio="794" activeTab="0"/>
  </bookViews>
  <sheets>
    <sheet name="Rua Vergilio S. da Silva" sheetId="1" r:id="rId1"/>
    <sheet name="CRONOGRAMA" sheetId="2" r:id="rId2"/>
  </sheets>
  <definedNames>
    <definedName name="_xlnm.Print_Area" localSheetId="1">'CRONOGRAMA'!$A$1:$M$25</definedName>
    <definedName name="_xlnm.Print_Area" localSheetId="0">'Rua Vergilio S. da Silva'!$A$1:$J$32</definedName>
  </definedNames>
  <calcPr fullCalcOnLoad="1"/>
</workbook>
</file>

<file path=xl/sharedStrings.xml><?xml version="1.0" encoding="utf-8"?>
<sst xmlns="http://schemas.openxmlformats.org/spreadsheetml/2006/main" count="95" uniqueCount="83">
  <si>
    <t xml:space="preserve">PLANILHA DE ORÇAMENTO  </t>
  </si>
  <si>
    <t>MUNICÍPIO:</t>
  </si>
  <si>
    <t>FOLHA:</t>
  </si>
  <si>
    <t>DATA:</t>
  </si>
  <si>
    <t>PROJETO:</t>
  </si>
  <si>
    <t>BDI ADOTADO:</t>
  </si>
  <si>
    <t>(INCLUSO NOS VALORES)</t>
  </si>
  <si>
    <t>LOCALIZAÇÃO:</t>
  </si>
  <si>
    <t>CARACTERÍSTICAS:</t>
  </si>
  <si>
    <t>ITEM</t>
  </si>
  <si>
    <t xml:space="preserve">         DISCRIMINAÇÃO</t>
  </si>
  <si>
    <t>UNID.</t>
  </si>
  <si>
    <t>QUANT.</t>
  </si>
  <si>
    <t>CUSTO UNITÁRIO</t>
  </si>
  <si>
    <t>CUSTO DO SERVIÇO</t>
  </si>
  <si>
    <t>COD. SINAPI</t>
  </si>
  <si>
    <t>Dados da via:</t>
  </si>
  <si>
    <t>m</t>
  </si>
  <si>
    <t>m²</t>
  </si>
  <si>
    <t>1.00</t>
  </si>
  <si>
    <t>1.01</t>
  </si>
  <si>
    <t>1.02</t>
  </si>
  <si>
    <t>2.00</t>
  </si>
  <si>
    <t>2.01</t>
  </si>
  <si>
    <t xml:space="preserve">       TOTAIS  R$</t>
  </si>
  <si>
    <t xml:space="preserve">   DATA DO </t>
  </si>
  <si>
    <t>NOME DO RESPONSÁVEL TÉCNICO</t>
  </si>
  <si>
    <t>ORÇAMENTO</t>
  </si>
  <si>
    <t>ASS.:</t>
  </si>
  <si>
    <t>2.03</t>
  </si>
  <si>
    <t>2.04</t>
  </si>
  <si>
    <t>Data:</t>
  </si>
  <si>
    <t>DISCRIMINAÇÃO DOS SERVIÇOS</t>
  </si>
  <si>
    <t>VALOR DOS SERVIÇOS</t>
  </si>
  <si>
    <t>PESO</t>
  </si>
  <si>
    <t>MÊS 01</t>
  </si>
  <si>
    <t>TOTAL</t>
  </si>
  <si>
    <t>FISICO (%)</t>
  </si>
  <si>
    <t>FINANC.</t>
  </si>
  <si>
    <t>1 )</t>
  </si>
  <si>
    <t xml:space="preserve">RECURSOS </t>
  </si>
  <si>
    <t>TOTAL FINANCEIRO</t>
  </si>
  <si>
    <t>Prefeito Municipal</t>
  </si>
  <si>
    <t>MÊS 02</t>
  </si>
  <si>
    <t>CRONOGRAMA FISICO - FINANCEIRO - GLOBAL</t>
  </si>
  <si>
    <t>Eng.º  Alexandre Bée Longhi - CREA-SC 98.740-6</t>
  </si>
  <si>
    <t>Alexandre Bée Longhi</t>
  </si>
  <si>
    <t xml:space="preserve">Nº DO CONTRATO: </t>
  </si>
  <si>
    <t>Implantação de Obras de infraestrutura Urbana</t>
  </si>
  <si>
    <t>MODALIDADE :</t>
  </si>
  <si>
    <t>Pagina:</t>
  </si>
  <si>
    <t>PASSEIOS</t>
  </si>
  <si>
    <t>Área a pavimentar de passeios</t>
  </si>
  <si>
    <t>Composição 03</t>
  </si>
  <si>
    <t>Eng. Civil 98.740-6</t>
  </si>
  <si>
    <t xml:space="preserve">Programa: </t>
  </si>
  <si>
    <t xml:space="preserve">Agente Financeiro: </t>
  </si>
  <si>
    <t>Composição 02</t>
  </si>
  <si>
    <t>02</t>
  </si>
  <si>
    <t>PERÍODO DE : 02 meses</t>
  </si>
  <si>
    <t>2.02</t>
  </si>
  <si>
    <t>Bom Jesus - SC</t>
  </si>
  <si>
    <t xml:space="preserve"> OBRA DE PAVIMENTAÇÃO DE PASSEIOS COM PAVER</t>
  </si>
  <si>
    <t>PAVIMENTAÇÃO DE PASSEIOS</t>
  </si>
  <si>
    <t>Rua Vergilio Sabino da Silva</t>
  </si>
  <si>
    <t>SERVIÇOS INICIAIS</t>
  </si>
  <si>
    <t>Placa de obra em chapa de aço galv. esp. 4 mm - 2,00 x 1,50 m</t>
  </si>
  <si>
    <t>Retirada de meio fio</t>
  </si>
  <si>
    <t>2.05</t>
  </si>
  <si>
    <t>Regularização e compactação dos passeios - esp. = 20 cm</t>
  </si>
  <si>
    <t>Pavimentação em paver - e: 4 cm,  Fck 35 Mpa, assentamento com base de pedrisco e rejuntamento com areia</t>
  </si>
  <si>
    <t>Pavimentação em paver - tátil e=4 cm, Fck 35 Mpa, assentamento com base de pedrisco e rejuntamento com areia</t>
  </si>
  <si>
    <t>74209/001</t>
  </si>
  <si>
    <t>74223/001</t>
  </si>
  <si>
    <t>Composição 01</t>
  </si>
  <si>
    <t>Viga de concreto de 10 x 10 cm p/ travamento interno do paver</t>
  </si>
  <si>
    <t>Empreendimento: PAVIMENTAÇÃO DE PASSEIOS COM PAVER</t>
  </si>
  <si>
    <t>Agente Promotor: MUNICÍPIO DE BOM JESUS - SC</t>
  </si>
  <si>
    <t xml:space="preserve">OBJETO : Pavimentação de passeios </t>
  </si>
  <si>
    <t xml:space="preserve">                Rua Vergilio Sabino da Silva</t>
  </si>
  <si>
    <t>Vilmar Sabino da Silva</t>
  </si>
  <si>
    <t>PRÓPRIO</t>
  </si>
  <si>
    <t>Meio-fio pré-moldado12x15x30x100 cm</t>
  </si>
</sst>
</file>

<file path=xl/styles.xml><?xml version="1.0" encoding="utf-8"?>
<styleSheet xmlns="http://schemas.openxmlformats.org/spreadsheetml/2006/main">
  <numFmts count="6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#"/>
    <numFmt numFmtId="173" formatCode="#,###"/>
    <numFmt numFmtId="174" formatCode="d/m/yy;@"/>
    <numFmt numFmtId="175" formatCode="_(&quot;R$&quot;\ * #,##0.00_);_(&quot;R$&quot;\ * \(#,##0.00\);_(&quot;R$&quot;\ * &quot;-&quot;??_);_(@_)"/>
    <numFmt numFmtId="176" formatCode="_(&quot;R$&quot;* #,##0.00_);_(&quot;R$&quot;* \(#,##0.00\);_(&quot;R$&quot;* &quot;-&quot;??_);_(@_)"/>
    <numFmt numFmtId="177" formatCode="_(* #,##0.00_);_(* \(#,##0.00\);_(* &quot;-&quot;???_);_(@_)"/>
    <numFmt numFmtId="178" formatCode="0.000%"/>
    <numFmt numFmtId="179" formatCode="&quot;R$ &quot;#,##0.00"/>
    <numFmt numFmtId="180" formatCode="#,##0.000"/>
    <numFmt numFmtId="181" formatCode="#,##0.0"/>
    <numFmt numFmtId="182" formatCode="_(&quot;R$ &quot;* #,##0.000_);_(&quot;R$ &quot;* \(#,##0.000\);_(&quot;R$ &quot;* &quot;-&quot;??_);_(@_)"/>
    <numFmt numFmtId="183" formatCode="_(&quot;R$ &quot;* #,##0.0000_);_(&quot;R$ &quot;* \(#,##0.0000\);_(&quot;R$ &quot;* &quot;-&quot;??_);_(@_)"/>
    <numFmt numFmtId="184" formatCode="_(&quot;R$ &quot;* #,##0.00000_);_(&quot;R$ &quot;* \(#,##0.00000\);_(&quot;R$ &quot;* &quot;-&quot;??_);_(@_)"/>
    <numFmt numFmtId="185" formatCode="_(&quot;R$ &quot;* #,##0.000000_);_(&quot;R$ &quot;* \(#,##0.000000\);_(&quot;R$ &quot;* &quot;-&quot;??_);_(@_)"/>
    <numFmt numFmtId="186" formatCode="_(&quot;R$ &quot;* #,##0.0000000_);_(&quot;R$ &quot;* \(#,##0.0000000\);_(&quot;R$ &quot;* &quot;-&quot;??_);_(@_)"/>
    <numFmt numFmtId="187" formatCode="_(&quot;R$ &quot;* #,##0.00000000_);_(&quot;R$ &quot;* \(#,##0.00000000\);_(&quot;R$ &quot;* &quot;-&quot;??_);_(@_)"/>
    <numFmt numFmtId="188" formatCode="_(&quot;R$ &quot;* #,##0.000000000_);_(&quot;R$ &quot;* \(#,##0.000000000\);_(&quot;R$ &quot;* &quot;-&quot;??_);_(@_)"/>
    <numFmt numFmtId="189" formatCode="_(&quot;R$ &quot;* #,##0.0000000000_);_(&quot;R$ &quot;* \(#,##0.0000000000\);_(&quot;R$ &quot;* &quot;-&quot;??_);_(@_)"/>
    <numFmt numFmtId="190" formatCode="_(&quot;R$ &quot;* #,##0.00000000000_);_(&quot;R$ &quot;* \(#,##0.00000000000\);_(&quot;R$ &quot;* &quot;-&quot;??_);_(@_)"/>
    <numFmt numFmtId="191" formatCode="_(&quot;R$ &quot;* #,##0.000000000000_);_(&quot;R$ &quot;* \(#,##0.000000000000\);_(&quot;R$ &quot;* &quot;-&quot;??_);_(@_)"/>
    <numFmt numFmtId="192" formatCode="_(&quot;R$ &quot;* #,##0.0000000000000_);_(&quot;R$ &quot;* \(#,##0.0000000000000\);_(&quot;R$ &quot;* &quot;-&quot;??_);_(@_)"/>
    <numFmt numFmtId="193" formatCode="_(&quot;R$ &quot;* #,##0.00000000000000_);_(&quot;R$ &quot;* \(#,##0.00000000000000\);_(&quot;R$ &quot;* &quot;-&quot;??_);_(@_)"/>
    <numFmt numFmtId="194" formatCode="_(&quot;R$&quot;\ * #,##0.000_);_(&quot;R$&quot;\ * \(#,##0.000\);_(&quot;R$&quot;\ * &quot;-&quot;??_);_(@_)"/>
    <numFmt numFmtId="195" formatCode="_(&quot;R$&quot;\ * #,##0.0000_);_(&quot;R$&quot;\ * \(#,##0.0000\);_(&quot;R$&quot;\ * &quot;-&quot;??_);_(@_)"/>
    <numFmt numFmtId="196" formatCode="_(&quot;R$&quot;\ * #,##0.00000_);_(&quot;R$&quot;\ * \(#,##0.00000\);_(&quot;R$&quot;\ * &quot;-&quot;??_);_(@_)"/>
    <numFmt numFmtId="197" formatCode="_(&quot;R$&quot;\ * #,##0.000000_);_(&quot;R$&quot;\ * \(#,##0.000000\);_(&quot;R$&quot;\ * &quot;-&quot;??_);_(@_)"/>
    <numFmt numFmtId="198" formatCode="_(&quot;R$&quot;\ * #,##0.0000000_);_(&quot;R$&quot;\ * \(#,##0.0000000\);_(&quot;R$&quot;\ * &quot;-&quot;??_);_(@_)"/>
    <numFmt numFmtId="199" formatCode="_(&quot;R$&quot;\ * #,##0.00000000_);_(&quot;R$&quot;\ * \(#,##0.00000000\);_(&quot;R$&quot;\ * &quot;-&quot;??_);_(@_)"/>
    <numFmt numFmtId="200" formatCode="_(&quot;R$&quot;\ * #,##0.000000000_);_(&quot;R$&quot;\ * \(#,##0.000000000\);_(&quot;R$&quot;\ * &quot;-&quot;??_);_(@_)"/>
    <numFmt numFmtId="201" formatCode="_(&quot;R$&quot;\ * #,##0.0000000000_);_(&quot;R$&quot;\ * \(#,##0.0000000000\);_(&quot;R$&quot;\ * &quot;-&quot;??_);_(@_)"/>
    <numFmt numFmtId="202" formatCode="_(&quot;R$&quot;\ * #,##0.00000000000_);_(&quot;R$&quot;\ * \(#,##0.00000000000\);_(&quot;R$&quot;\ * &quot;-&quot;??_);_(@_)"/>
    <numFmt numFmtId="203" formatCode="_(&quot;R$&quot;\ * #,##0.000000000000_);_(&quot;R$&quot;\ * \(#,##0.000000000000\);_(&quot;R$&quot;\ * &quot;-&quot;??_);_(@_)"/>
    <numFmt numFmtId="204" formatCode="_(&quot;R$&quot;\ * #,##0.0000000000000_);_(&quot;R$&quot;\ * \(#,##0.0000000000000\);_(&quot;R$&quot;\ * &quot;-&quot;??_);_(@_)"/>
    <numFmt numFmtId="205" formatCode="_(&quot;R$&quot;\ * #,##0.0_);_(&quot;R$&quot;\ * \(#,##0.0\);_(&quot;R$&quot;\ * &quot;-&quot;??_);_(@_)"/>
    <numFmt numFmtId="206" formatCode="_(&quot;R$&quot;\ * #,##0.00000000000000_);_(&quot;R$&quot;\ * \(#,##0.00000000000000\);_(&quot;R$&quot;\ * &quot;-&quot;??_);_(@_)"/>
    <numFmt numFmtId="207" formatCode="_(&quot;R$&quot;\ * #,##0.000000000000000_);_(&quot;R$&quot;\ * \(#,##0.000000000000000\);_(&quot;R$&quot;\ * &quot;-&quot;??_);_(@_)"/>
    <numFmt numFmtId="208" formatCode="_(&quot;R$&quot;\ * #,##0.0000000000000000_);_(&quot;R$&quot;\ * \(#,##0.0000000000000000\);_(&quot;R$&quot;\ * &quot;-&quot;??_);_(@_)"/>
    <numFmt numFmtId="209" formatCode="_(&quot;R$&quot;\ * #,##0.00000000000000000_);_(&quot;R$&quot;\ * \(#,##0.00000000000000000\);_(&quot;R$&quot;\ * &quot;-&quot;??_);_(@_)"/>
    <numFmt numFmtId="210" formatCode="_(&quot;R$&quot;\ * #,##0.000000000000000000_);_(&quot;R$&quot;\ * \(#,##0.000000000000000000\);_(&quot;R$&quot;\ * &quot;-&quot;??_);_(@_)"/>
    <numFmt numFmtId="211" formatCode="_(&quot;R$&quot;\ * #,##0.0000000000000000000_);_(&quot;R$&quot;\ * \(#,##0.0000000000000000000\);_(&quot;R$&quot;\ * &quot;-&quot;??_);_(@_)"/>
    <numFmt numFmtId="212" formatCode="_(&quot;R$&quot;\ * #,##0.00000000000000000000_);_(&quot;R$&quot;\ * \(#,##0.00000000000000000000\);_(&quot;R$&quot;\ * &quot;-&quot;??_);_(@_)"/>
    <numFmt numFmtId="213" formatCode="0.000000"/>
    <numFmt numFmtId="214" formatCode="0.00000"/>
    <numFmt numFmtId="215" formatCode="0.0000"/>
    <numFmt numFmtId="216" formatCode="0.000"/>
    <numFmt numFmtId="217" formatCode="0.0000000"/>
    <numFmt numFmtId="218" formatCode="#,##0.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8"/>
      <name val="Arial"/>
      <family val="2"/>
    </font>
    <font>
      <b/>
      <sz val="8"/>
      <color indexed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sz val="6"/>
      <name val="Arial"/>
      <family val="2"/>
    </font>
    <font>
      <sz val="8"/>
      <name val="Calibri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/>
      <top/>
      <bottom style="double"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double"/>
      <bottom/>
    </border>
    <border>
      <left style="double"/>
      <right/>
      <top style="double"/>
      <bottom/>
    </border>
    <border>
      <left style="double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170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1" borderId="0" applyNumberFormat="0" applyBorder="0" applyAlignment="0" applyProtection="0"/>
    <xf numFmtId="0" fontId="13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7" fillId="21" borderId="5" applyNumberFormat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171" fontId="1" fillId="0" borderId="0" applyFont="0" applyFill="0" applyBorder="0" applyAlignment="0" applyProtection="0"/>
  </cellStyleXfs>
  <cellXfs count="21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right" vertical="top"/>
    </xf>
    <xf numFmtId="10" fontId="5" fillId="0" borderId="12" xfId="0" applyNumberFormat="1" applyFont="1" applyBorder="1" applyAlignment="1">
      <alignment horizontal="center"/>
    </xf>
    <xf numFmtId="0" fontId="2" fillId="0" borderId="17" xfId="0" applyFont="1" applyBorder="1" applyAlignment="1">
      <alignment/>
    </xf>
    <xf numFmtId="0" fontId="7" fillId="0" borderId="15" xfId="0" applyFont="1" applyBorder="1" applyAlignment="1">
      <alignment vertical="top"/>
    </xf>
    <xf numFmtId="4" fontId="8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0" fontId="9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73" fontId="2" fillId="0" borderId="22" xfId="0" applyNumberFormat="1" applyFont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11" fillId="0" borderId="22" xfId="0" applyFont="1" applyBorder="1" applyAlignment="1" applyProtection="1">
      <alignment horizontal="center"/>
      <protection locked="0"/>
    </xf>
    <xf numFmtId="4" fontId="2" fillId="0" borderId="22" xfId="0" applyNumberFormat="1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4" fontId="2" fillId="0" borderId="12" xfId="0" applyNumberFormat="1" applyFont="1" applyBorder="1" applyAlignment="1" applyProtection="1">
      <alignment horizontal="left"/>
      <protection locked="0"/>
    </xf>
    <xf numFmtId="4" fontId="11" fillId="0" borderId="14" xfId="0" applyNumberFormat="1" applyFont="1" applyBorder="1" applyAlignment="1">
      <alignment/>
    </xf>
    <xf numFmtId="0" fontId="11" fillId="0" borderId="12" xfId="0" applyNumberFormat="1" applyFont="1" applyBorder="1" applyAlignment="1">
      <alignment horizontal="center"/>
    </xf>
    <xf numFmtId="173" fontId="2" fillId="0" borderId="23" xfId="0" applyNumberFormat="1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11" fillId="0" borderId="23" xfId="0" applyFont="1" applyBorder="1" applyAlignment="1" applyProtection="1">
      <alignment horizontal="center"/>
      <protection locked="0"/>
    </xf>
    <xf numFmtId="4" fontId="2" fillId="0" borderId="23" xfId="0" applyNumberFormat="1" applyFont="1" applyBorder="1" applyAlignment="1" applyProtection="1">
      <alignment/>
      <protection locked="0"/>
    </xf>
    <xf numFmtId="4" fontId="2" fillId="0" borderId="14" xfId="0" applyNumberFormat="1" applyFont="1" applyBorder="1" applyAlignment="1" applyProtection="1">
      <alignment horizontal="left"/>
      <protection locked="0"/>
    </xf>
    <xf numFmtId="0" fontId="11" fillId="0" borderId="14" xfId="0" applyNumberFormat="1" applyFont="1" applyBorder="1" applyAlignment="1">
      <alignment horizontal="center"/>
    </xf>
    <xf numFmtId="0" fontId="12" fillId="0" borderId="0" xfId="0" applyFont="1" applyAlignment="1">
      <alignment/>
    </xf>
    <xf numFmtId="4" fontId="13" fillId="0" borderId="0" xfId="0" applyNumberFormat="1" applyFont="1" applyBorder="1" applyAlignment="1" applyProtection="1">
      <alignment horizontal="center"/>
      <protection locked="0"/>
    </xf>
    <xf numFmtId="4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center"/>
    </xf>
    <xf numFmtId="0" fontId="2" fillId="0" borderId="14" xfId="0" applyFont="1" applyBorder="1" applyAlignment="1" applyProtection="1">
      <alignment/>
      <protection locked="0"/>
    </xf>
    <xf numFmtId="173" fontId="11" fillId="0" borderId="23" xfId="0" applyNumberFormat="1" applyFont="1" applyBorder="1" applyAlignment="1" applyProtection="1">
      <alignment horizontal="center"/>
      <protection locked="0"/>
    </xf>
    <xf numFmtId="4" fontId="13" fillId="0" borderId="23" xfId="0" applyNumberFormat="1" applyFont="1" applyBorder="1" applyAlignment="1" applyProtection="1">
      <alignment horizontal="center"/>
      <protection locked="0"/>
    </xf>
    <xf numFmtId="0" fontId="2" fillId="0" borderId="23" xfId="0" applyFont="1" applyBorder="1" applyAlignment="1">
      <alignment/>
    </xf>
    <xf numFmtId="0" fontId="2" fillId="0" borderId="14" xfId="0" applyNumberFormat="1" applyFont="1" applyBorder="1" applyAlignment="1">
      <alignment horizontal="center"/>
    </xf>
    <xf numFmtId="0" fontId="11" fillId="0" borderId="23" xfId="0" applyFont="1" applyBorder="1" applyAlignment="1" applyProtection="1">
      <alignment horizontal="center" vertical="center"/>
      <protection locked="0"/>
    </xf>
    <xf numFmtId="4" fontId="11" fillId="0" borderId="14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Alignment="1">
      <alignment/>
    </xf>
    <xf numFmtId="0" fontId="2" fillId="0" borderId="0" xfId="0" applyFont="1" applyAlignment="1" applyProtection="1">
      <alignment/>
      <protection locked="0"/>
    </xf>
    <xf numFmtId="4" fontId="13" fillId="0" borderId="14" xfId="0" applyNumberFormat="1" applyFont="1" applyBorder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171" fontId="2" fillId="0" borderId="0" xfId="0" applyNumberFormat="1" applyFont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right" vertical="center"/>
    </xf>
    <xf numFmtId="0" fontId="0" fillId="0" borderId="20" xfId="0" applyBorder="1" applyAlignment="1">
      <alignment/>
    </xf>
    <xf numFmtId="0" fontId="2" fillId="0" borderId="20" xfId="0" applyFont="1" applyBorder="1" applyAlignment="1">
      <alignment vertical="center"/>
    </xf>
    <xf numFmtId="4" fontId="6" fillId="0" borderId="18" xfId="0" applyNumberFormat="1" applyFont="1" applyBorder="1" applyAlignment="1">
      <alignment vertical="center"/>
    </xf>
    <xf numFmtId="0" fontId="9" fillId="0" borderId="1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13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 applyProtection="1">
      <alignment horizontal="left"/>
      <protection locked="0"/>
    </xf>
    <xf numFmtId="2" fontId="12" fillId="0" borderId="0" xfId="0" applyNumberFormat="1" applyFont="1" applyAlignment="1">
      <alignment/>
    </xf>
    <xf numFmtId="171" fontId="2" fillId="0" borderId="0" xfId="61" applyFont="1" applyBorder="1" applyAlignment="1" applyProtection="1">
      <alignment horizontal="right"/>
      <protection locked="0"/>
    </xf>
    <xf numFmtId="171" fontId="2" fillId="0" borderId="0" xfId="61" applyFont="1" applyBorder="1" applyAlignment="1" applyProtection="1">
      <alignment/>
      <protection locked="0"/>
    </xf>
    <xf numFmtId="4" fontId="2" fillId="0" borderId="0" xfId="0" applyNumberFormat="1" applyFont="1" applyBorder="1" applyAlignment="1" applyProtection="1">
      <alignment/>
      <protection locked="0"/>
    </xf>
    <xf numFmtId="4" fontId="2" fillId="0" borderId="23" xfId="0" applyNumberFormat="1" applyFont="1" applyBorder="1" applyAlignment="1">
      <alignment/>
    </xf>
    <xf numFmtId="0" fontId="0" fillId="0" borderId="26" xfId="0" applyBorder="1" applyAlignment="1">
      <alignment/>
    </xf>
    <xf numFmtId="14" fontId="11" fillId="0" borderId="27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0" fontId="11" fillId="0" borderId="0" xfId="0" applyFont="1" applyBorder="1" applyAlignment="1">
      <alignment/>
    </xf>
    <xf numFmtId="174" fontId="18" fillId="0" borderId="0" xfId="0" applyNumberFormat="1" applyFont="1" applyBorder="1" applyAlignment="1">
      <alignment/>
    </xf>
    <xf numFmtId="0" fontId="11" fillId="0" borderId="27" xfId="0" applyFont="1" applyBorder="1" applyAlignment="1">
      <alignment/>
    </xf>
    <xf numFmtId="0" fontId="19" fillId="0" borderId="0" xfId="0" applyFont="1" applyBorder="1" applyAlignment="1">
      <alignment/>
    </xf>
    <xf numFmtId="0" fontId="18" fillId="0" borderId="28" xfId="0" applyFont="1" applyBorder="1" applyAlignment="1">
      <alignment/>
    </xf>
    <xf numFmtId="0" fontId="18" fillId="0" borderId="26" xfId="0" applyFont="1" applyBorder="1" applyAlignment="1">
      <alignment/>
    </xf>
    <xf numFmtId="0" fontId="11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0" xfId="0" applyBorder="1" applyAlignment="1">
      <alignment horizontal="center"/>
    </xf>
    <xf numFmtId="0" fontId="10" fillId="0" borderId="32" xfId="0" applyFont="1" applyBorder="1" applyAlignment="1">
      <alignment/>
    </xf>
    <xf numFmtId="0" fontId="0" fillId="0" borderId="33" xfId="0" applyBorder="1" applyAlignment="1">
      <alignment/>
    </xf>
    <xf numFmtId="170" fontId="1" fillId="0" borderId="34" xfId="45" applyFont="1" applyBorder="1" applyAlignment="1">
      <alignment/>
    </xf>
    <xf numFmtId="10" fontId="1" fillId="0" borderId="34" xfId="50" applyNumberFormat="1" applyFont="1" applyBorder="1" applyAlignment="1">
      <alignment/>
    </xf>
    <xf numFmtId="2" fontId="4" fillId="0" borderId="32" xfId="48" applyNumberFormat="1" applyFont="1" applyBorder="1">
      <alignment/>
      <protection/>
    </xf>
    <xf numFmtId="170" fontId="5" fillId="0" borderId="34" xfId="45" applyFont="1" applyBorder="1" applyAlignment="1">
      <alignment/>
    </xf>
    <xf numFmtId="10" fontId="5" fillId="0" borderId="34" xfId="50" applyNumberFormat="1" applyFont="1" applyBorder="1" applyAlignment="1">
      <alignment/>
    </xf>
    <xf numFmtId="170" fontId="1" fillId="0" borderId="0" xfId="45" applyFont="1" applyBorder="1" applyAlignment="1">
      <alignment/>
    </xf>
    <xf numFmtId="171" fontId="2" fillId="0" borderId="0" xfId="61" applyFont="1" applyBorder="1" applyAlignment="1">
      <alignment/>
    </xf>
    <xf numFmtId="10" fontId="1" fillId="0" borderId="0" xfId="50" applyNumberFormat="1" applyFont="1" applyBorder="1" applyAlignment="1">
      <alignment/>
    </xf>
    <xf numFmtId="177" fontId="0" fillId="0" borderId="0" xfId="0" applyNumberFormat="1" applyAlignment="1">
      <alignment/>
    </xf>
    <xf numFmtId="178" fontId="1" fillId="0" borderId="0" xfId="50" applyNumberFormat="1" applyFont="1" applyBorder="1" applyAlignment="1">
      <alignment/>
    </xf>
    <xf numFmtId="171" fontId="1" fillId="0" borderId="0" xfId="61" applyNumberFormat="1" applyFont="1" applyBorder="1" applyAlignment="1">
      <alignment/>
    </xf>
    <xf numFmtId="178" fontId="1" fillId="0" borderId="0" xfId="50" applyNumberFormat="1" applyFont="1" applyAlignment="1">
      <alignment/>
    </xf>
    <xf numFmtId="171" fontId="0" fillId="0" borderId="0" xfId="0" applyNumberFormat="1" applyBorder="1" applyAlignment="1">
      <alignment/>
    </xf>
    <xf numFmtId="171" fontId="1" fillId="0" borderId="0" xfId="61" applyFont="1" applyFill="1" applyBorder="1" applyAlignment="1">
      <alignment/>
    </xf>
    <xf numFmtId="171" fontId="0" fillId="0" borderId="0" xfId="0" applyNumberFormat="1" applyAlignment="1">
      <alignment/>
    </xf>
    <xf numFmtId="176" fontId="0" fillId="0" borderId="0" xfId="0" applyNumberFormat="1" applyBorder="1" applyAlignment="1">
      <alignment/>
    </xf>
    <xf numFmtId="178" fontId="0" fillId="0" borderId="0" xfId="0" applyNumberFormat="1" applyBorder="1" applyAlignment="1">
      <alignment/>
    </xf>
    <xf numFmtId="171" fontId="1" fillId="0" borderId="0" xfId="61" applyFont="1" applyBorder="1" applyAlignment="1">
      <alignment/>
    </xf>
    <xf numFmtId="0" fontId="18" fillId="0" borderId="34" xfId="0" applyFont="1" applyBorder="1" applyAlignment="1">
      <alignment horizontal="center"/>
    </xf>
    <xf numFmtId="10" fontId="18" fillId="0" borderId="34" xfId="50" applyNumberFormat="1" applyFont="1" applyBorder="1" applyAlignment="1">
      <alignment/>
    </xf>
    <xf numFmtId="4" fontId="0" fillId="0" borderId="0" xfId="0" applyNumberFormat="1" applyAlignment="1">
      <alignment/>
    </xf>
    <xf numFmtId="0" fontId="16" fillId="0" borderId="0" xfId="0" applyFont="1" applyAlignment="1">
      <alignment/>
    </xf>
    <xf numFmtId="0" fontId="11" fillId="0" borderId="35" xfId="0" applyFont="1" applyBorder="1" applyAlignment="1">
      <alignment/>
    </xf>
    <xf numFmtId="0" fontId="19" fillId="0" borderId="35" xfId="0" applyFont="1" applyBorder="1" applyAlignment="1">
      <alignment/>
    </xf>
    <xf numFmtId="0" fontId="11" fillId="0" borderId="0" xfId="0" applyFont="1" applyAlignment="1">
      <alignment/>
    </xf>
    <xf numFmtId="0" fontId="19" fillId="0" borderId="0" xfId="0" applyFont="1" applyAlignment="1">
      <alignment/>
    </xf>
    <xf numFmtId="175" fontId="1" fillId="0" borderId="34" xfId="45" applyNumberFormat="1" applyFont="1" applyBorder="1" applyAlignment="1">
      <alignment/>
    </xf>
    <xf numFmtId="175" fontId="5" fillId="0" borderId="34" xfId="45" applyNumberFormat="1" applyFont="1" applyBorder="1" applyAlignment="1">
      <alignment/>
    </xf>
    <xf numFmtId="174" fontId="19" fillId="0" borderId="0" xfId="0" applyNumberFormat="1" applyFont="1" applyBorder="1" applyAlignment="1">
      <alignment/>
    </xf>
    <xf numFmtId="14" fontId="11" fillId="0" borderId="0" xfId="0" applyNumberFormat="1" applyFont="1" applyAlignment="1">
      <alignment horizontal="center"/>
    </xf>
    <xf numFmtId="175" fontId="11" fillId="0" borderId="34" xfId="45" applyNumberFormat="1" applyFont="1" applyBorder="1" applyAlignment="1">
      <alignment/>
    </xf>
    <xf numFmtId="175" fontId="18" fillId="0" borderId="34" xfId="45" applyNumberFormat="1" applyFont="1" applyBorder="1" applyAlignment="1">
      <alignment/>
    </xf>
    <xf numFmtId="0" fontId="11" fillId="0" borderId="35" xfId="0" applyFont="1" applyBorder="1" applyAlignment="1">
      <alignment horizontal="right"/>
    </xf>
    <xf numFmtId="10" fontId="0" fillId="0" borderId="0" xfId="0" applyNumberFormat="1" applyAlignment="1">
      <alignment/>
    </xf>
    <xf numFmtId="171" fontId="12" fillId="0" borderId="0" xfId="0" applyNumberFormat="1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171" fontId="2" fillId="0" borderId="0" xfId="0" applyNumberFormat="1" applyFont="1" applyBorder="1" applyAlignment="1" applyProtection="1">
      <alignment/>
      <protection locked="0"/>
    </xf>
    <xf numFmtId="14" fontId="4" fillId="0" borderId="14" xfId="0" applyNumberFormat="1" applyFont="1" applyBorder="1" applyAlignment="1" applyProtection="1">
      <alignment/>
      <protection locked="0"/>
    </xf>
    <xf numFmtId="173" fontId="5" fillId="0" borderId="23" xfId="0" applyNumberFormat="1" applyFont="1" applyBorder="1" applyAlignment="1" applyProtection="1">
      <alignment horizontal="center"/>
      <protection locked="0"/>
    </xf>
    <xf numFmtId="0" fontId="10" fillId="0" borderId="13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4" fontId="5" fillId="0" borderId="18" xfId="0" applyNumberFormat="1" applyFont="1" applyBorder="1" applyAlignment="1">
      <alignment horizontal="right" vertical="center"/>
    </xf>
    <xf numFmtId="0" fontId="2" fillId="0" borderId="23" xfId="0" applyNumberFormat="1" applyFont="1" applyBorder="1" applyAlignment="1">
      <alignment horizontal="center" vertical="center"/>
    </xf>
    <xf numFmtId="0" fontId="11" fillId="0" borderId="36" xfId="0" applyFont="1" applyBorder="1" applyAlignment="1">
      <alignment/>
    </xf>
    <xf numFmtId="4" fontId="2" fillId="0" borderId="14" xfId="0" applyNumberFormat="1" applyFont="1" applyBorder="1" applyAlignment="1">
      <alignment horizontal="center"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/>
    </xf>
    <xf numFmtId="171" fontId="10" fillId="0" borderId="0" xfId="0" applyNumberFormat="1" applyFont="1" applyBorder="1" applyAlignment="1" applyProtection="1">
      <alignment/>
      <protection locked="0"/>
    </xf>
    <xf numFmtId="171" fontId="10" fillId="0" borderId="0" xfId="61" applyFont="1" applyBorder="1" applyAlignment="1" applyProtection="1">
      <alignment/>
      <protection locked="0"/>
    </xf>
    <xf numFmtId="0" fontId="10" fillId="0" borderId="0" xfId="0" applyFont="1" applyAlignment="1">
      <alignment horizontal="right"/>
    </xf>
    <xf numFmtId="171" fontId="2" fillId="0" borderId="0" xfId="0" applyNumberFormat="1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74" fontId="11" fillId="0" borderId="0" xfId="0" applyNumberFormat="1" applyFont="1" applyBorder="1" applyAlignment="1">
      <alignment horizontal="right"/>
    </xf>
    <xf numFmtId="171" fontId="2" fillId="0" borderId="0" xfId="61" applyFont="1" applyAlignment="1">
      <alignment/>
    </xf>
    <xf numFmtId="171" fontId="12" fillId="0" borderId="0" xfId="61" applyFont="1" applyAlignment="1">
      <alignment/>
    </xf>
    <xf numFmtId="0" fontId="11" fillId="0" borderId="37" xfId="0" applyFont="1" applyBorder="1" applyAlignment="1">
      <alignment/>
    </xf>
    <xf numFmtId="0" fontId="11" fillId="0" borderId="0" xfId="0" applyFont="1" applyBorder="1" applyAlignment="1">
      <alignment/>
    </xf>
    <xf numFmtId="175" fontId="20" fillId="0" borderId="34" xfId="45" applyNumberFormat="1" applyFont="1" applyBorder="1" applyAlignment="1">
      <alignment/>
    </xf>
    <xf numFmtId="4" fontId="21" fillId="0" borderId="23" xfId="0" applyNumberFormat="1" applyFont="1" applyBorder="1" applyAlignment="1" applyProtection="1">
      <alignment horizontal="center"/>
      <protection locked="0"/>
    </xf>
    <xf numFmtId="0" fontId="2" fillId="0" borderId="23" xfId="0" applyFont="1" applyBorder="1" applyAlignment="1">
      <alignment horizontal="center"/>
    </xf>
    <xf numFmtId="0" fontId="11" fillId="0" borderId="14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2" fontId="0" fillId="0" borderId="0" xfId="0" applyNumberFormat="1" applyAlignment="1">
      <alignment/>
    </xf>
    <xf numFmtId="171" fontId="2" fillId="0" borderId="0" xfId="61" applyFont="1" applyFill="1" applyAlignment="1">
      <alignment horizontal="center"/>
    </xf>
    <xf numFmtId="0" fontId="16" fillId="0" borderId="0" xfId="0" applyFont="1" applyAlignment="1">
      <alignment horizontal="center"/>
    </xf>
    <xf numFmtId="0" fontId="55" fillId="0" borderId="0" xfId="0" applyFont="1" applyBorder="1" applyAlignment="1" applyProtection="1">
      <alignment/>
      <protection locked="0"/>
    </xf>
    <xf numFmtId="0" fontId="55" fillId="0" borderId="13" xfId="0" applyFont="1" applyBorder="1" applyAlignment="1" applyProtection="1">
      <alignment/>
      <protection locked="0"/>
    </xf>
    <xf numFmtId="0" fontId="55" fillId="0" borderId="14" xfId="0" applyFont="1" applyBorder="1" applyAlignment="1" applyProtection="1">
      <alignment/>
      <protection locked="0"/>
    </xf>
    <xf numFmtId="49" fontId="11" fillId="0" borderId="27" xfId="45" applyNumberFormat="1" applyFont="1" applyBorder="1" applyAlignment="1">
      <alignment horizontal="center"/>
    </xf>
    <xf numFmtId="0" fontId="38" fillId="0" borderId="0" xfId="0" applyFont="1" applyAlignment="1">
      <alignment/>
    </xf>
    <xf numFmtId="172" fontId="6" fillId="0" borderId="16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3" fontId="11" fillId="0" borderId="23" xfId="0" applyNumberFormat="1" applyFont="1" applyBorder="1" applyAlignment="1" applyProtection="1">
      <alignment horizontal="center" vertical="center"/>
      <protection locked="0"/>
    </xf>
    <xf numFmtId="4" fontId="13" fillId="0" borderId="23" xfId="0" applyNumberFormat="1" applyFont="1" applyBorder="1" applyAlignment="1" applyProtection="1">
      <alignment horizontal="center" vertical="center"/>
      <protection locked="0"/>
    </xf>
    <xf numFmtId="4" fontId="11" fillId="0" borderId="14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2" fontId="2" fillId="0" borderId="0" xfId="0" applyNumberFormat="1" applyFont="1" applyAlignment="1">
      <alignment horizontal="right" vertical="center"/>
    </xf>
    <xf numFmtId="0" fontId="10" fillId="0" borderId="32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14" fontId="14" fillId="0" borderId="13" xfId="0" applyNumberFormat="1" applyFont="1" applyBorder="1" applyAlignment="1">
      <alignment horizontal="left"/>
    </xf>
    <xf numFmtId="14" fontId="14" fillId="0" borderId="14" xfId="0" applyNumberFormat="1" applyFont="1" applyBorder="1" applyAlignment="1">
      <alignment horizontal="left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8" fillId="0" borderId="39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8" fillId="0" borderId="41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Plan1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1"/>
  <sheetViews>
    <sheetView tabSelected="1" zoomScalePageLayoutView="0" workbookViewId="0" topLeftCell="A1">
      <selection activeCell="H26" sqref="H26"/>
    </sheetView>
  </sheetViews>
  <sheetFormatPr defaultColWidth="9.140625" defaultRowHeight="12.75" customHeight="1"/>
  <cols>
    <col min="1" max="1" width="6.140625" style="0" customWidth="1"/>
    <col min="2" max="2" width="5.140625" style="0" customWidth="1"/>
    <col min="3" max="3" width="27.28125" style="0" customWidth="1"/>
    <col min="4" max="4" width="17.28125" style="0" customWidth="1"/>
    <col min="5" max="5" width="6.57421875" style="0" customWidth="1"/>
    <col min="7" max="7" width="2.8515625" style="0" customWidth="1"/>
    <col min="9" max="9" width="13.421875" style="0" customWidth="1"/>
    <col min="10" max="10" width="14.00390625" style="0" bestFit="1" customWidth="1"/>
    <col min="11" max="11" width="10.140625" style="0" customWidth="1"/>
    <col min="12" max="12" width="9.28125" style="168" customWidth="1"/>
    <col min="13" max="13" width="12.00390625" style="0" customWidth="1"/>
    <col min="14" max="14" width="11.7109375" style="0" customWidth="1"/>
    <col min="15" max="15" width="10.57421875" style="0" bestFit="1" customWidth="1"/>
    <col min="16" max="16" width="12.57421875" style="0" customWidth="1"/>
  </cols>
  <sheetData>
    <row r="1" spans="1:20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2"/>
      <c r="R1" s="2"/>
      <c r="S1" s="2"/>
      <c r="T1" s="1"/>
    </row>
    <row r="2" spans="1:20" ht="12.7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N2" s="7"/>
      <c r="Q2" s="2"/>
      <c r="R2" s="2"/>
      <c r="S2" s="2"/>
      <c r="T2" s="1"/>
    </row>
    <row r="3" spans="1:20" ht="12.75" customHeight="1">
      <c r="A3" s="3"/>
      <c r="B3" s="4"/>
      <c r="C3" s="5"/>
      <c r="D3" s="177" t="s">
        <v>0</v>
      </c>
      <c r="E3" s="178"/>
      <c r="F3" s="178"/>
      <c r="G3" s="178"/>
      <c r="H3" s="178"/>
      <c r="I3" s="178"/>
      <c r="J3" s="179"/>
      <c r="K3" s="1"/>
      <c r="L3" s="1"/>
      <c r="N3" s="7"/>
      <c r="O3" s="130"/>
      <c r="Q3" s="2"/>
      <c r="R3" s="2"/>
      <c r="S3" s="2"/>
      <c r="T3" s="1"/>
    </row>
    <row r="4" spans="1:20" ht="12.75" customHeight="1" thickBot="1">
      <c r="A4" s="6"/>
      <c r="B4" s="7"/>
      <c r="C4" s="8"/>
      <c r="D4" s="180"/>
      <c r="E4" s="181"/>
      <c r="F4" s="181"/>
      <c r="G4" s="181"/>
      <c r="H4" s="181"/>
      <c r="I4" s="181"/>
      <c r="J4" s="182"/>
      <c r="K4" s="1"/>
      <c r="L4" s="1"/>
      <c r="N4" s="145"/>
      <c r="O4" s="131"/>
      <c r="P4" s="1"/>
      <c r="Q4" s="77"/>
      <c r="R4" s="77"/>
      <c r="S4" s="2"/>
      <c r="T4" s="1"/>
    </row>
    <row r="5" spans="1:20" ht="12.75" customHeight="1">
      <c r="A5" s="11"/>
      <c r="B5" s="7"/>
      <c r="C5" s="7"/>
      <c r="D5" s="3" t="s">
        <v>1</v>
      </c>
      <c r="E5" s="4"/>
      <c r="F5" s="4"/>
      <c r="G5" s="4"/>
      <c r="H5" s="5"/>
      <c r="I5" s="4" t="s">
        <v>2</v>
      </c>
      <c r="J5" s="5"/>
      <c r="K5" s="1"/>
      <c r="L5" s="1"/>
      <c r="N5" s="7"/>
      <c r="P5" s="34"/>
      <c r="Q5" s="77"/>
      <c r="R5" s="77"/>
      <c r="S5" s="2"/>
      <c r="T5" s="1"/>
    </row>
    <row r="6" spans="1:20" ht="12.75" customHeight="1" thickBot="1">
      <c r="A6" s="12"/>
      <c r="B6" s="13"/>
      <c r="C6" s="7"/>
      <c r="D6" s="14"/>
      <c r="E6" s="16"/>
      <c r="F6" s="16" t="s">
        <v>61</v>
      </c>
      <c r="G6" s="7"/>
      <c r="H6" s="8"/>
      <c r="I6" s="9"/>
      <c r="J6" s="169">
        <v>1</v>
      </c>
      <c r="K6" s="1"/>
      <c r="L6" s="1"/>
      <c r="P6" s="135"/>
      <c r="Q6" s="77"/>
      <c r="R6" s="77"/>
      <c r="S6" s="2"/>
      <c r="T6" s="1"/>
    </row>
    <row r="7" spans="1:20" ht="12.75" customHeight="1">
      <c r="A7" s="6"/>
      <c r="B7" s="7"/>
      <c r="C7" s="7"/>
      <c r="D7" s="3"/>
      <c r="E7" s="4"/>
      <c r="F7" s="4"/>
      <c r="G7" s="4"/>
      <c r="H7" s="5"/>
      <c r="I7" s="4" t="s">
        <v>3</v>
      </c>
      <c r="J7" s="5"/>
      <c r="K7" s="1"/>
      <c r="L7" s="1"/>
      <c r="N7" s="1"/>
      <c r="O7" s="140"/>
      <c r="P7" s="77"/>
      <c r="Q7" s="1"/>
      <c r="R7" s="1"/>
      <c r="S7" s="2"/>
      <c r="T7" s="1"/>
    </row>
    <row r="8" spans="1:20" ht="12.75" customHeight="1" thickBot="1">
      <c r="A8" s="6"/>
      <c r="B8" s="7"/>
      <c r="C8" s="7"/>
      <c r="D8" s="6"/>
      <c r="E8" s="7"/>
      <c r="F8" s="7"/>
      <c r="G8" s="7"/>
      <c r="H8" s="8"/>
      <c r="I8" s="7"/>
      <c r="J8" s="132">
        <v>42465</v>
      </c>
      <c r="N8" s="1"/>
      <c r="O8" s="1"/>
      <c r="P8" s="1"/>
      <c r="Q8" s="1"/>
      <c r="R8" s="1"/>
      <c r="S8" s="2"/>
      <c r="T8" s="1"/>
    </row>
    <row r="9" spans="1:20" ht="12.75" customHeight="1">
      <c r="A9" s="148" t="s">
        <v>4</v>
      </c>
      <c r="B9" s="183" t="s">
        <v>62</v>
      </c>
      <c r="C9" s="183"/>
      <c r="D9" s="183"/>
      <c r="E9" s="183"/>
      <c r="F9" s="183"/>
      <c r="G9" s="184"/>
      <c r="H9" s="185" t="s">
        <v>5</v>
      </c>
      <c r="I9" s="186"/>
      <c r="J9" s="17">
        <v>0.3</v>
      </c>
      <c r="N9" s="7"/>
      <c r="O9" s="131"/>
      <c r="P9" s="77"/>
      <c r="S9" s="2"/>
      <c r="T9" s="1"/>
    </row>
    <row r="10" spans="1:20" ht="12.75" customHeight="1" thickBot="1">
      <c r="A10" s="18"/>
      <c r="B10" s="9"/>
      <c r="C10" s="19"/>
      <c r="D10" s="20"/>
      <c r="E10" s="21"/>
      <c r="F10" s="21"/>
      <c r="G10" s="9"/>
      <c r="H10" s="187" t="s">
        <v>6</v>
      </c>
      <c r="I10" s="188"/>
      <c r="J10" s="189"/>
      <c r="N10" s="7"/>
      <c r="O10" s="142"/>
      <c r="P10" s="143"/>
      <c r="S10" s="2"/>
      <c r="T10" s="1"/>
    </row>
    <row r="11" spans="1:20" ht="12.75" customHeight="1">
      <c r="A11" s="6" t="s">
        <v>7</v>
      </c>
      <c r="B11" s="7"/>
      <c r="C11" s="7" t="s">
        <v>64</v>
      </c>
      <c r="D11" s="8"/>
      <c r="E11" s="6" t="s">
        <v>8</v>
      </c>
      <c r="F11" s="7"/>
      <c r="G11" s="190" t="s">
        <v>63</v>
      </c>
      <c r="H11" s="190"/>
      <c r="I11" s="190"/>
      <c r="J11" s="191"/>
      <c r="N11" s="2"/>
      <c r="O11" s="2"/>
      <c r="P11" s="2"/>
      <c r="S11" s="2"/>
      <c r="T11" s="1"/>
    </row>
    <row r="12" spans="1:20" ht="12.75" customHeight="1" thickBot="1">
      <c r="A12" s="18"/>
      <c r="B12" s="9"/>
      <c r="C12" s="9"/>
      <c r="D12" s="10"/>
      <c r="E12" s="22"/>
      <c r="F12" s="9"/>
      <c r="G12" s="192"/>
      <c r="H12" s="192"/>
      <c r="I12" s="192"/>
      <c r="J12" s="193"/>
      <c r="N12" s="2"/>
      <c r="O12" s="2"/>
      <c r="P12" s="2"/>
      <c r="Q12" s="2"/>
      <c r="S12" s="2"/>
      <c r="T12" s="1"/>
    </row>
    <row r="13" spans="1:20" ht="12.75" customHeight="1" thickBot="1">
      <c r="A13" s="23" t="s">
        <v>9</v>
      </c>
      <c r="B13" s="24"/>
      <c r="C13" s="25" t="s">
        <v>10</v>
      </c>
      <c r="D13" s="26"/>
      <c r="E13" s="23" t="s">
        <v>11</v>
      </c>
      <c r="F13" s="23" t="s">
        <v>12</v>
      </c>
      <c r="G13" s="27" t="s">
        <v>13</v>
      </c>
      <c r="H13" s="28"/>
      <c r="I13" s="29" t="s">
        <v>14</v>
      </c>
      <c r="J13" s="30" t="s">
        <v>15</v>
      </c>
      <c r="K13" s="1"/>
      <c r="L13" s="1"/>
      <c r="M13" s="1"/>
      <c r="N13" s="2"/>
      <c r="O13" s="48"/>
      <c r="P13" s="48"/>
      <c r="Q13" s="48"/>
      <c r="S13" s="2"/>
      <c r="T13" s="47"/>
    </row>
    <row r="14" spans="1:20" ht="12.75" customHeight="1">
      <c r="A14" s="31"/>
      <c r="B14" s="32" t="s">
        <v>16</v>
      </c>
      <c r="C14" s="33"/>
      <c r="D14" s="33"/>
      <c r="E14" s="35"/>
      <c r="F14" s="36"/>
      <c r="G14" s="37"/>
      <c r="H14" s="38"/>
      <c r="I14" s="39"/>
      <c r="J14" s="40">
        <f>IF(F14="","",H14*F14)</f>
      </c>
      <c r="K14" s="1"/>
      <c r="L14" s="1"/>
      <c r="M14" s="1"/>
      <c r="N14" s="2"/>
      <c r="O14" s="48"/>
      <c r="P14" s="48"/>
      <c r="Q14" s="48"/>
      <c r="S14" s="2"/>
      <c r="T14" s="47"/>
    </row>
    <row r="15" spans="1:20" ht="12.75" customHeight="1">
      <c r="A15" s="41"/>
      <c r="B15" s="42"/>
      <c r="C15" s="34" t="s">
        <v>52</v>
      </c>
      <c r="D15" s="76">
        <v>1363.25</v>
      </c>
      <c r="E15" s="43" t="s">
        <v>18</v>
      </c>
      <c r="F15" s="44"/>
      <c r="G15" s="42"/>
      <c r="H15" s="45"/>
      <c r="I15" s="39"/>
      <c r="J15" s="46"/>
      <c r="K15" s="1"/>
      <c r="L15" s="1"/>
      <c r="M15" s="50"/>
      <c r="N15" s="49"/>
      <c r="O15" s="59"/>
      <c r="P15" s="59"/>
      <c r="Q15" s="59"/>
      <c r="R15" s="59"/>
      <c r="S15" s="140"/>
      <c r="T15" s="140"/>
    </row>
    <row r="16" spans="1:20" ht="12.75" customHeight="1">
      <c r="A16" s="41"/>
      <c r="B16" s="42"/>
      <c r="C16" s="34"/>
      <c r="D16" s="78"/>
      <c r="E16" s="43"/>
      <c r="F16" s="44"/>
      <c r="G16" s="42"/>
      <c r="H16" s="45"/>
      <c r="I16" s="39"/>
      <c r="J16" s="46"/>
      <c r="K16" s="1"/>
      <c r="L16" s="1"/>
      <c r="M16" s="50"/>
      <c r="N16" s="2"/>
      <c r="O16" s="59"/>
      <c r="P16" s="1"/>
      <c r="Q16" s="1"/>
      <c r="R16" s="1"/>
      <c r="S16" s="141"/>
      <c r="T16" s="140"/>
    </row>
    <row r="17" spans="1:20" ht="12.75" customHeight="1">
      <c r="A17" s="133" t="s">
        <v>19</v>
      </c>
      <c r="B17" s="134" t="s">
        <v>65</v>
      </c>
      <c r="C17" s="135"/>
      <c r="D17" s="34"/>
      <c r="E17" s="55"/>
      <c r="F17" s="79"/>
      <c r="G17" s="6"/>
      <c r="H17" s="58"/>
      <c r="I17" s="39"/>
      <c r="J17" s="56"/>
      <c r="K17" s="1"/>
      <c r="L17" s="50"/>
      <c r="M17" s="50"/>
      <c r="N17" s="49"/>
      <c r="O17" s="62"/>
      <c r="R17" s="1"/>
      <c r="S17" s="59"/>
      <c r="T17" s="59"/>
    </row>
    <row r="18" spans="1:20" ht="12.75" customHeight="1">
      <c r="A18" s="53" t="s">
        <v>20</v>
      </c>
      <c r="B18" s="6" t="s">
        <v>66</v>
      </c>
      <c r="C18" s="60"/>
      <c r="D18" s="34"/>
      <c r="E18" s="43" t="s">
        <v>18</v>
      </c>
      <c r="F18" s="61">
        <v>3</v>
      </c>
      <c r="G18" s="60"/>
      <c r="H18" s="58">
        <v>375</v>
      </c>
      <c r="I18" s="39">
        <f aca="true" t="shared" si="0" ref="I18:I26">ROUND(F18*H18,2)</f>
        <v>1125</v>
      </c>
      <c r="J18" s="56" t="s">
        <v>72</v>
      </c>
      <c r="K18" s="1">
        <v>342.27</v>
      </c>
      <c r="L18" s="50">
        <f>1.3*K18</f>
        <v>444.95099999999996</v>
      </c>
      <c r="M18" s="50"/>
      <c r="N18" s="49"/>
      <c r="O18" s="1"/>
      <c r="P18" s="50"/>
      <c r="Q18" s="1"/>
      <c r="R18" s="1"/>
      <c r="S18" s="1"/>
      <c r="T18" s="59"/>
    </row>
    <row r="19" spans="1:20" ht="12.75" customHeight="1">
      <c r="A19" s="53" t="s">
        <v>21</v>
      </c>
      <c r="B19" s="42" t="s">
        <v>67</v>
      </c>
      <c r="C19" s="60"/>
      <c r="D19" s="34"/>
      <c r="E19" s="43" t="s">
        <v>17</v>
      </c>
      <c r="F19" s="61">
        <v>483</v>
      </c>
      <c r="G19" s="60"/>
      <c r="H19" s="58">
        <v>7.55</v>
      </c>
      <c r="I19" s="39">
        <f t="shared" si="0"/>
        <v>3646.65</v>
      </c>
      <c r="J19" s="56">
        <v>85335</v>
      </c>
      <c r="K19" s="1">
        <v>5.82</v>
      </c>
      <c r="L19" s="50">
        <f aca="true" t="shared" si="1" ref="L19:L26">1.3*K19</f>
        <v>7.566000000000001</v>
      </c>
      <c r="M19" s="50"/>
      <c r="N19" s="51"/>
      <c r="O19" s="51"/>
      <c r="P19" s="63"/>
      <c r="Q19" s="1"/>
      <c r="R19" s="1"/>
      <c r="S19" s="1"/>
      <c r="T19" s="1"/>
    </row>
    <row r="20" spans="1:20" ht="12.75" customHeight="1">
      <c r="A20" s="53"/>
      <c r="B20" s="42"/>
      <c r="C20" s="34"/>
      <c r="D20" s="34"/>
      <c r="E20" s="43"/>
      <c r="F20" s="54"/>
      <c r="G20" s="42"/>
      <c r="H20" s="58"/>
      <c r="I20" s="39"/>
      <c r="J20" s="139"/>
      <c r="K20" s="1"/>
      <c r="L20" s="50"/>
      <c r="M20" s="50"/>
      <c r="P20" s="144"/>
      <c r="Q20" s="140"/>
      <c r="S20" s="1"/>
      <c r="T20" s="59"/>
    </row>
    <row r="21" spans="1:20" ht="12.75" customHeight="1">
      <c r="A21" s="133" t="s">
        <v>22</v>
      </c>
      <c r="B21" s="134" t="s">
        <v>51</v>
      </c>
      <c r="C21" s="34"/>
      <c r="D21" s="52"/>
      <c r="E21" s="43"/>
      <c r="F21" s="155"/>
      <c r="G21" s="42"/>
      <c r="H21" s="58"/>
      <c r="I21" s="39"/>
      <c r="J21" s="156"/>
      <c r="K21" s="1"/>
      <c r="L21" s="50"/>
      <c r="M21" s="50"/>
      <c r="P21" s="144"/>
      <c r="Q21" s="140"/>
      <c r="S21" s="1"/>
      <c r="T21" s="59"/>
    </row>
    <row r="22" spans="1:20" ht="12.75" customHeight="1">
      <c r="A22" s="53" t="s">
        <v>23</v>
      </c>
      <c r="B22" s="42" t="s">
        <v>69</v>
      </c>
      <c r="C22" s="159"/>
      <c r="D22" s="160"/>
      <c r="E22" s="57" t="s">
        <v>18</v>
      </c>
      <c r="F22" s="54">
        <f>D15</f>
        <v>1363.25</v>
      </c>
      <c r="G22" s="158"/>
      <c r="H22" s="58">
        <v>1.5</v>
      </c>
      <c r="I22" s="39">
        <f t="shared" si="0"/>
        <v>2044.88</v>
      </c>
      <c r="J22" s="56">
        <v>72961</v>
      </c>
      <c r="K22" s="1">
        <v>1.25</v>
      </c>
      <c r="L22" s="50">
        <f t="shared" si="1"/>
        <v>1.625</v>
      </c>
      <c r="M22" s="50"/>
      <c r="P22" s="144"/>
      <c r="Q22" s="140"/>
      <c r="S22" s="1"/>
      <c r="T22" s="59"/>
    </row>
    <row r="23" spans="1:20" ht="25.5" customHeight="1">
      <c r="A23" s="171" t="s">
        <v>60</v>
      </c>
      <c r="B23" s="196" t="s">
        <v>70</v>
      </c>
      <c r="C23" s="197"/>
      <c r="D23" s="198"/>
      <c r="E23" s="57" t="s">
        <v>18</v>
      </c>
      <c r="F23" s="172">
        <v>1119.95</v>
      </c>
      <c r="G23" s="170"/>
      <c r="H23" s="58">
        <v>58</v>
      </c>
      <c r="I23" s="173">
        <f t="shared" si="0"/>
        <v>64957.1</v>
      </c>
      <c r="J23" s="137" t="s">
        <v>74</v>
      </c>
      <c r="K23" s="174">
        <v>47.01</v>
      </c>
      <c r="L23" s="175">
        <f t="shared" si="1"/>
        <v>61.113</v>
      </c>
      <c r="M23" s="151"/>
      <c r="N23" s="47"/>
      <c r="O23" s="2"/>
      <c r="P23" s="1"/>
      <c r="Q23" s="1"/>
      <c r="R23" s="1"/>
      <c r="S23" s="1"/>
      <c r="T23" s="1"/>
    </row>
    <row r="24" spans="1:20" ht="25.5" customHeight="1">
      <c r="A24" s="171" t="s">
        <v>29</v>
      </c>
      <c r="B24" s="196" t="s">
        <v>71</v>
      </c>
      <c r="C24" s="197"/>
      <c r="D24" s="198"/>
      <c r="E24" s="57" t="s">
        <v>18</v>
      </c>
      <c r="F24" s="172">
        <v>243.3</v>
      </c>
      <c r="G24" s="170"/>
      <c r="H24" s="58">
        <v>68</v>
      </c>
      <c r="I24" s="173">
        <f t="shared" si="0"/>
        <v>16544.4</v>
      </c>
      <c r="J24" s="137" t="s">
        <v>57</v>
      </c>
      <c r="K24" s="174">
        <v>62.01</v>
      </c>
      <c r="L24" s="175">
        <f t="shared" si="1"/>
        <v>80.613</v>
      </c>
      <c r="M24" s="151"/>
      <c r="N24" s="47"/>
      <c r="O24" s="2"/>
      <c r="P24" s="51"/>
      <c r="Q24" s="51"/>
      <c r="R24" s="51"/>
      <c r="S24" s="49"/>
      <c r="T24" s="62"/>
    </row>
    <row r="25" spans="1:19" s="1" customFormat="1" ht="12.75" customHeight="1">
      <c r="A25" s="53" t="s">
        <v>30</v>
      </c>
      <c r="B25" s="158" t="s">
        <v>75</v>
      </c>
      <c r="C25" s="164"/>
      <c r="D25" s="166"/>
      <c r="E25" s="157" t="s">
        <v>17</v>
      </c>
      <c r="F25" s="54">
        <v>424</v>
      </c>
      <c r="G25" s="165"/>
      <c r="H25" s="58">
        <v>15</v>
      </c>
      <c r="I25" s="39">
        <f t="shared" si="0"/>
        <v>6360</v>
      </c>
      <c r="J25" s="137" t="s">
        <v>53</v>
      </c>
      <c r="K25" s="1">
        <v>11.91</v>
      </c>
      <c r="L25" s="50">
        <f t="shared" si="1"/>
        <v>15.483</v>
      </c>
      <c r="M25" s="150"/>
      <c r="N25" s="75"/>
      <c r="O25" s="62"/>
      <c r="P25" s="62"/>
      <c r="Q25" s="51"/>
      <c r="R25" s="51"/>
      <c r="S25" s="49"/>
    </row>
    <row r="26" spans="1:19" s="1" customFormat="1" ht="12.75" customHeight="1">
      <c r="A26" s="53" t="s">
        <v>68</v>
      </c>
      <c r="B26" s="74" t="s">
        <v>82</v>
      </c>
      <c r="C26" s="164"/>
      <c r="D26" s="166"/>
      <c r="E26" s="157" t="s">
        <v>17</v>
      </c>
      <c r="F26" s="54">
        <v>483</v>
      </c>
      <c r="G26" s="165"/>
      <c r="H26" s="58">
        <v>32</v>
      </c>
      <c r="I26" s="39">
        <f t="shared" si="0"/>
        <v>15456</v>
      </c>
      <c r="J26" s="137" t="s">
        <v>73</v>
      </c>
      <c r="K26" s="1">
        <v>27.4</v>
      </c>
      <c r="L26" s="50">
        <f t="shared" si="1"/>
        <v>35.62</v>
      </c>
      <c r="M26" s="150"/>
      <c r="N26" s="75">
        <v>34.25</v>
      </c>
      <c r="O26" s="62"/>
      <c r="P26" s="62"/>
      <c r="Q26" s="51"/>
      <c r="R26" s="51"/>
      <c r="S26" s="49"/>
    </row>
    <row r="27" spans="1:19" s="1" customFormat="1" ht="12.75" customHeight="1" thickBot="1">
      <c r="A27" s="53"/>
      <c r="B27" s="159"/>
      <c r="C27" s="34"/>
      <c r="D27" s="34"/>
      <c r="E27" s="43"/>
      <c r="F27" s="54"/>
      <c r="G27" s="42"/>
      <c r="H27" s="58"/>
      <c r="I27" s="39"/>
      <c r="J27" s="137"/>
      <c r="L27" s="50"/>
      <c r="M27" s="150"/>
      <c r="N27" s="75"/>
      <c r="O27" s="2"/>
      <c r="P27" s="51"/>
      <c r="Q27" s="51"/>
      <c r="R27" s="51"/>
      <c r="S27" s="49"/>
    </row>
    <row r="28" spans="1:19" s="1" customFormat="1" ht="12.75" customHeight="1" thickBot="1">
      <c r="A28" s="64"/>
      <c r="B28" s="65" t="s">
        <v>24</v>
      </c>
      <c r="C28" s="66"/>
      <c r="D28" s="67"/>
      <c r="E28" s="67"/>
      <c r="F28" s="67"/>
      <c r="G28" s="67"/>
      <c r="H28" s="67"/>
      <c r="I28" s="68">
        <f>SUM(I17:I26)</f>
        <v>110134.03</v>
      </c>
      <c r="J28" s="136"/>
      <c r="L28" s="50"/>
      <c r="M28" s="150"/>
      <c r="N28" s="75"/>
      <c r="O28" s="2"/>
      <c r="P28" s="51"/>
      <c r="Q28" s="51"/>
      <c r="R28" s="51"/>
      <c r="S28" s="49"/>
    </row>
    <row r="29" spans="1:19" s="1" customFormat="1" ht="12.75" customHeight="1">
      <c r="A29" s="69" t="s">
        <v>25</v>
      </c>
      <c r="B29" s="5"/>
      <c r="C29" s="69" t="s">
        <v>26</v>
      </c>
      <c r="D29" s="4"/>
      <c r="E29" s="4"/>
      <c r="F29" s="4"/>
      <c r="G29" s="4"/>
      <c r="H29" s="4"/>
      <c r="I29" s="4"/>
      <c r="J29" s="5"/>
      <c r="K29" s="50"/>
      <c r="L29" s="50"/>
      <c r="M29" s="150"/>
      <c r="N29" s="75"/>
      <c r="O29" s="2"/>
      <c r="P29" s="51"/>
      <c r="Q29" s="51"/>
      <c r="R29" s="51"/>
      <c r="S29" s="49"/>
    </row>
    <row r="30" spans="1:19" s="1" customFormat="1" ht="12.75" customHeight="1">
      <c r="A30" s="70" t="s">
        <v>27</v>
      </c>
      <c r="B30" s="8"/>
      <c r="C30" s="6"/>
      <c r="D30" s="7"/>
      <c r="E30" s="7"/>
      <c r="F30" s="7"/>
      <c r="G30" s="7"/>
      <c r="H30" s="7"/>
      <c r="I30" s="7"/>
      <c r="J30" s="8"/>
      <c r="K30" s="50"/>
      <c r="L30" s="50"/>
      <c r="M30" s="150"/>
      <c r="N30" s="75"/>
      <c r="O30" s="2"/>
      <c r="P30" s="51"/>
      <c r="Q30" s="51"/>
      <c r="R30" s="51"/>
      <c r="S30" s="49"/>
    </row>
    <row r="31" spans="1:19" s="1" customFormat="1" ht="12.75" customHeight="1">
      <c r="A31" s="194">
        <f>J8</f>
        <v>42465</v>
      </c>
      <c r="B31" s="195"/>
      <c r="C31" s="71" t="s">
        <v>45</v>
      </c>
      <c r="D31" s="72"/>
      <c r="E31" s="73" t="s">
        <v>28</v>
      </c>
      <c r="F31" s="72"/>
      <c r="G31" s="72"/>
      <c r="H31" s="72"/>
      <c r="I31" s="72"/>
      <c r="J31" s="8"/>
      <c r="K31" s="50"/>
      <c r="L31" s="50"/>
      <c r="M31" s="150"/>
      <c r="N31" s="75"/>
      <c r="O31" s="2"/>
      <c r="P31" s="51"/>
      <c r="Q31" s="51"/>
      <c r="R31" s="51"/>
      <c r="S31" s="49"/>
    </row>
    <row r="32" spans="1:19" s="1" customFormat="1" ht="12.75" customHeight="1" thickBot="1">
      <c r="A32" s="18"/>
      <c r="B32" s="10"/>
      <c r="C32" s="18"/>
      <c r="D32" s="9"/>
      <c r="E32" s="9"/>
      <c r="F32" s="9"/>
      <c r="G32" s="9"/>
      <c r="H32" s="9"/>
      <c r="I32" s="9"/>
      <c r="J32" s="10"/>
      <c r="L32" s="50"/>
      <c r="M32" s="150"/>
      <c r="N32" s="75"/>
      <c r="O32" s="2"/>
      <c r="P32" s="51"/>
      <c r="Q32" s="51"/>
      <c r="R32" s="51"/>
      <c r="S32" s="49"/>
    </row>
    <row r="33" spans="1:19" s="1" customFormat="1" ht="12.75" customHeight="1">
      <c r="A33"/>
      <c r="B33"/>
      <c r="C33"/>
      <c r="D33" s="15"/>
      <c r="E33"/>
      <c r="F33"/>
      <c r="G33"/>
      <c r="H33"/>
      <c r="I33"/>
      <c r="J33"/>
      <c r="L33" s="50"/>
      <c r="M33" s="150"/>
      <c r="N33" s="75"/>
      <c r="O33" s="2"/>
      <c r="P33" s="51"/>
      <c r="Q33" s="51"/>
      <c r="R33" s="51"/>
      <c r="S33" s="49"/>
    </row>
    <row r="34" spans="1:19" s="1" customFormat="1" ht="12.75" customHeight="1">
      <c r="A34"/>
      <c r="B34"/>
      <c r="C34"/>
      <c r="D34" s="15"/>
      <c r="E34"/>
      <c r="F34"/>
      <c r="G34"/>
      <c r="H34"/>
      <c r="I34"/>
      <c r="J34"/>
      <c r="L34" s="50"/>
      <c r="M34" s="150"/>
      <c r="N34" s="75"/>
      <c r="O34" s="62"/>
      <c r="P34" s="62"/>
      <c r="Q34" s="51"/>
      <c r="R34" s="51"/>
      <c r="S34" s="49"/>
    </row>
    <row r="35" spans="1:19" s="1" customFormat="1" ht="12.75" customHeight="1">
      <c r="A35"/>
      <c r="B35"/>
      <c r="C35"/>
      <c r="D35" s="15"/>
      <c r="E35"/>
      <c r="F35"/>
      <c r="G35"/>
      <c r="H35"/>
      <c r="I35"/>
      <c r="J35"/>
      <c r="L35" s="50"/>
      <c r="M35" s="150"/>
      <c r="N35" s="75"/>
      <c r="O35" s="62"/>
      <c r="P35" s="62"/>
      <c r="Q35" s="51"/>
      <c r="R35" s="51"/>
      <c r="S35" s="49"/>
    </row>
    <row r="36" spans="1:19" s="1" customFormat="1" ht="12.75" customHeight="1">
      <c r="A36"/>
      <c r="B36"/>
      <c r="C36"/>
      <c r="D36"/>
      <c r="E36"/>
      <c r="F36"/>
      <c r="G36"/>
      <c r="H36"/>
      <c r="I36" s="161">
        <f>I28/D15</f>
        <v>80.78784522281313</v>
      </c>
      <c r="J36"/>
      <c r="L36" s="50"/>
      <c r="M36" s="150"/>
      <c r="N36" s="75"/>
      <c r="O36" s="2"/>
      <c r="P36" s="51"/>
      <c r="Q36" s="51"/>
      <c r="R36" s="51"/>
      <c r="S36" s="49"/>
    </row>
    <row r="37" spans="1:20" s="47" customFormat="1" ht="12.75" customHeight="1">
      <c r="A37"/>
      <c r="B37"/>
      <c r="C37"/>
      <c r="D37"/>
      <c r="E37"/>
      <c r="F37"/>
      <c r="G37"/>
      <c r="H37"/>
      <c r="I37"/>
      <c r="J37"/>
      <c r="K37" s="1"/>
      <c r="L37" s="50"/>
      <c r="M37" s="150"/>
      <c r="N37" s="75"/>
      <c r="O37" s="2"/>
      <c r="P37" s="48"/>
      <c r="Q37" s="48"/>
      <c r="R37" s="48"/>
      <c r="S37" s="49"/>
      <c r="T37" s="1"/>
    </row>
    <row r="38" spans="1:19" s="1" customFormat="1" ht="12.75" customHeight="1">
      <c r="A38"/>
      <c r="B38"/>
      <c r="C38"/>
      <c r="D38"/>
      <c r="E38"/>
      <c r="F38"/>
      <c r="G38"/>
      <c r="H38"/>
      <c r="I38"/>
      <c r="J38"/>
      <c r="K38" s="50"/>
      <c r="L38" s="50"/>
      <c r="M38" s="150"/>
      <c r="N38" s="75"/>
      <c r="P38"/>
      <c r="Q38"/>
      <c r="R38"/>
      <c r="S38"/>
    </row>
    <row r="39" spans="1:19" s="1" customFormat="1" ht="12.75" customHeight="1">
      <c r="A39"/>
      <c r="B39"/>
      <c r="C39"/>
      <c r="D39"/>
      <c r="E39"/>
      <c r="F39"/>
      <c r="G39"/>
      <c r="H39"/>
      <c r="I39" s="115"/>
      <c r="J39"/>
      <c r="K39" s="50"/>
      <c r="L39" s="50"/>
      <c r="N39" s="50"/>
      <c r="O39" s="75"/>
      <c r="P39" s="2"/>
      <c r="Q39" s="48"/>
      <c r="R39" s="48"/>
      <c r="S39" s="49"/>
    </row>
    <row r="40" spans="11:20" ht="12.75" customHeight="1">
      <c r="K40" s="1"/>
      <c r="L40" s="50"/>
      <c r="M40" s="1"/>
      <c r="N40" s="50"/>
      <c r="O40" s="47"/>
      <c r="P40" s="2"/>
      <c r="Q40" s="2"/>
      <c r="R40" s="2"/>
      <c r="S40" s="2"/>
      <c r="T40" s="1"/>
    </row>
    <row r="41" spans="1:15" s="1" customFormat="1" ht="12.75" customHeight="1">
      <c r="A41"/>
      <c r="B41"/>
      <c r="C41"/>
      <c r="D41"/>
      <c r="E41"/>
      <c r="F41"/>
      <c r="G41"/>
      <c r="H41"/>
      <c r="I41" s="115"/>
      <c r="J41"/>
      <c r="L41" s="50"/>
      <c r="M41" s="150"/>
      <c r="N41" s="75"/>
      <c r="O41" s="59"/>
    </row>
    <row r="42" spans="11:15" ht="12.75" customHeight="1">
      <c r="K42" s="1"/>
      <c r="L42" s="50"/>
      <c r="M42" s="151"/>
      <c r="N42" s="47"/>
      <c r="O42" s="2"/>
    </row>
    <row r="43" spans="11:15" ht="12.75" customHeight="1">
      <c r="K43" s="1"/>
      <c r="L43" s="1"/>
      <c r="M43" s="151"/>
      <c r="N43" s="47"/>
      <c r="O43" s="2"/>
    </row>
    <row r="44" spans="11:15" ht="12.75" customHeight="1">
      <c r="K44" s="150"/>
      <c r="L44" s="50"/>
      <c r="M44" s="150"/>
      <c r="N44" s="47"/>
      <c r="O44" s="2"/>
    </row>
    <row r="45" spans="11:18" ht="12.75" customHeight="1">
      <c r="K45" s="1"/>
      <c r="L45" s="1"/>
      <c r="M45" s="50"/>
      <c r="N45" s="47"/>
      <c r="O45" s="2"/>
      <c r="P45" s="1"/>
      <c r="Q45" s="47"/>
      <c r="R45" s="1"/>
    </row>
    <row r="46" spans="11:15" ht="12.75" customHeight="1">
      <c r="K46" s="51"/>
      <c r="L46" s="1"/>
      <c r="M46" s="150"/>
      <c r="N46" s="47"/>
      <c r="O46" s="2"/>
    </row>
    <row r="47" spans="1:13" s="1" customFormat="1" ht="12.75" customHeight="1">
      <c r="A47"/>
      <c r="B47"/>
      <c r="C47"/>
      <c r="D47"/>
      <c r="E47"/>
      <c r="F47"/>
      <c r="G47"/>
      <c r="H47"/>
      <c r="I47"/>
      <c r="J47"/>
      <c r="K47" s="51"/>
      <c r="M47" s="50"/>
    </row>
    <row r="48" spans="1:13" s="1" customFormat="1" ht="12.75" customHeight="1">
      <c r="A48"/>
      <c r="B48"/>
      <c r="C48"/>
      <c r="D48"/>
      <c r="E48"/>
      <c r="F48"/>
      <c r="G48"/>
      <c r="H48"/>
      <c r="I48"/>
      <c r="J48"/>
      <c r="K48" s="162"/>
      <c r="M48" s="50"/>
    </row>
    <row r="49" spans="1:13" s="1" customFormat="1" ht="12.75" customHeight="1">
      <c r="A49"/>
      <c r="B49"/>
      <c r="C49"/>
      <c r="D49"/>
      <c r="E49"/>
      <c r="F49"/>
      <c r="G49"/>
      <c r="H49"/>
      <c r="I49"/>
      <c r="J49"/>
      <c r="K49" s="162"/>
      <c r="M49" s="50"/>
    </row>
    <row r="50" spans="1:13" s="1" customFormat="1" ht="12.75" customHeight="1">
      <c r="A50"/>
      <c r="B50"/>
      <c r="C50"/>
      <c r="D50"/>
      <c r="E50"/>
      <c r="F50"/>
      <c r="G50"/>
      <c r="H50"/>
      <c r="I50"/>
      <c r="J50"/>
      <c r="K50" s="162"/>
      <c r="M50" s="50"/>
    </row>
    <row r="51" spans="1:13" s="1" customFormat="1" ht="12.75" customHeight="1">
      <c r="A51"/>
      <c r="B51"/>
      <c r="C51"/>
      <c r="D51"/>
      <c r="E51"/>
      <c r="F51"/>
      <c r="G51"/>
      <c r="H51"/>
      <c r="I51"/>
      <c r="J51"/>
      <c r="M51" s="50"/>
    </row>
    <row r="52" spans="1:15" s="1" customFormat="1" ht="12.75" customHeight="1">
      <c r="A52"/>
      <c r="B52"/>
      <c r="C52"/>
      <c r="D52"/>
      <c r="E52"/>
      <c r="F52"/>
      <c r="G52"/>
      <c r="H52"/>
      <c r="I52"/>
      <c r="J52"/>
      <c r="K52" s="150"/>
      <c r="L52" s="50"/>
      <c r="M52" s="150"/>
      <c r="N52" s="47"/>
      <c r="O52" s="2"/>
    </row>
    <row r="53" spans="1:18" s="1" customFormat="1" ht="12.75" customHeight="1">
      <c r="A53"/>
      <c r="B53"/>
      <c r="C53"/>
      <c r="D53"/>
      <c r="E53"/>
      <c r="F53"/>
      <c r="G53"/>
      <c r="H53"/>
      <c r="I53"/>
      <c r="J53"/>
      <c r="M53" s="50"/>
      <c r="N53" s="129"/>
      <c r="O53" s="2"/>
      <c r="P53" s="51"/>
      <c r="Q53" s="51"/>
      <c r="R53" s="63"/>
    </row>
    <row r="54" spans="11:19" ht="12.75" customHeight="1">
      <c r="K54" s="1"/>
      <c r="L54" s="1"/>
      <c r="M54" s="151"/>
      <c r="N54" s="47"/>
      <c r="O54" s="2"/>
      <c r="P54" s="62"/>
      <c r="Q54" s="51"/>
      <c r="R54" s="51"/>
      <c r="S54" s="2"/>
    </row>
    <row r="55" spans="11:20" ht="12.75" customHeight="1">
      <c r="K55" s="1"/>
      <c r="L55" s="1"/>
      <c r="M55" s="47"/>
      <c r="N55" s="47"/>
      <c r="O55" s="2"/>
      <c r="P55" s="2"/>
      <c r="Q55" s="2"/>
      <c r="R55" s="2"/>
      <c r="S55" s="2"/>
      <c r="T55" s="1"/>
    </row>
    <row r="56" spans="11:20" ht="12.75" customHeight="1">
      <c r="K56" s="1"/>
      <c r="L56" s="1"/>
      <c r="M56" s="47"/>
      <c r="N56" s="47"/>
      <c r="O56" s="2"/>
      <c r="P56" s="2"/>
      <c r="Q56" s="2"/>
      <c r="R56" s="2"/>
      <c r="S56" s="2"/>
      <c r="T56" s="1"/>
    </row>
    <row r="57" spans="11:20" ht="12.75" customHeight="1">
      <c r="K57" s="1"/>
      <c r="L57" s="1"/>
      <c r="M57" s="47"/>
      <c r="N57" s="47"/>
      <c r="O57" s="2"/>
      <c r="P57" s="63"/>
      <c r="Q57" s="2"/>
      <c r="R57" s="2"/>
      <c r="S57" s="2"/>
      <c r="T57" s="1"/>
    </row>
    <row r="58" spans="11:20" ht="12.75" customHeight="1">
      <c r="K58" s="1"/>
      <c r="L58" s="1"/>
      <c r="M58" s="1"/>
      <c r="N58" s="1"/>
      <c r="O58" s="2"/>
      <c r="P58" s="2"/>
      <c r="Q58" s="2"/>
      <c r="R58" s="2"/>
      <c r="S58" s="2"/>
      <c r="T58" s="1"/>
    </row>
    <row r="59" spans="11:20" ht="12.75" customHeight="1">
      <c r="K59" s="1"/>
      <c r="L59" s="1"/>
      <c r="M59" s="1"/>
      <c r="N59" s="1"/>
      <c r="O59" s="2"/>
      <c r="P59" s="2"/>
      <c r="Q59" s="2"/>
      <c r="R59" s="2"/>
      <c r="S59" s="2"/>
      <c r="T59" s="1"/>
    </row>
    <row r="60" spans="11:20" ht="12.75" customHeight="1">
      <c r="K60" s="1"/>
      <c r="L60" s="1"/>
      <c r="M60" s="1"/>
      <c r="N60" s="1"/>
      <c r="O60" s="2"/>
      <c r="P60" s="63"/>
      <c r="Q60" s="2"/>
      <c r="R60" s="2"/>
      <c r="S60" s="2"/>
      <c r="T60" s="1"/>
    </row>
    <row r="61" spans="13:20" ht="12.75" customHeight="1">
      <c r="M61" s="1"/>
      <c r="N61" s="1"/>
      <c r="O61" s="2"/>
      <c r="P61" s="2"/>
      <c r="Q61" s="2"/>
      <c r="R61" s="2"/>
      <c r="S61" s="2"/>
      <c r="T61" s="1"/>
    </row>
  </sheetData>
  <sheetProtection/>
  <mergeCells count="8">
    <mergeCell ref="D3:J4"/>
    <mergeCell ref="B9:G9"/>
    <mergeCell ref="H9:I9"/>
    <mergeCell ref="H10:J10"/>
    <mergeCell ref="G11:J12"/>
    <mergeCell ref="A31:B31"/>
    <mergeCell ref="B23:D23"/>
    <mergeCell ref="B24:D24"/>
  </mergeCells>
  <printOptions/>
  <pageMargins left="0.511811024" right="0.511811024" top="0.787401575" bottom="0.787401575" header="0.31496062" footer="0.3149606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52"/>
  <sheetViews>
    <sheetView view="pageBreakPreview" zoomScale="60" zoomScalePageLayoutView="0" workbookViewId="0" topLeftCell="A1">
      <selection activeCell="G20" sqref="G20"/>
    </sheetView>
  </sheetViews>
  <sheetFormatPr defaultColWidth="9.140625" defaultRowHeight="15"/>
  <cols>
    <col min="1" max="1" width="0.85546875" style="0" customWidth="1"/>
    <col min="2" max="2" width="10.8515625" style="0" customWidth="1"/>
    <col min="3" max="3" width="7.8515625" style="0" customWidth="1"/>
    <col min="4" max="4" width="13.28125" style="0" customWidth="1"/>
    <col min="5" max="5" width="8.57421875" style="0" customWidth="1"/>
    <col min="6" max="6" width="15.57421875" style="0" customWidth="1"/>
    <col min="7" max="7" width="11.7109375" style="0" customWidth="1"/>
    <col min="8" max="8" width="10.8515625" style="0" customWidth="1"/>
    <col min="9" max="9" width="14.7109375" style="0" customWidth="1"/>
    <col min="10" max="10" width="10.8515625" style="0" customWidth="1"/>
    <col min="11" max="11" width="14.00390625" style="0" customWidth="1"/>
    <col min="12" max="12" width="9.8515625" style="0" customWidth="1"/>
    <col min="13" max="13" width="15.57421875" style="0" customWidth="1"/>
  </cols>
  <sheetData>
    <row r="1" ht="14.25" customHeight="1"/>
    <row r="2" spans="2:20" ht="21" customHeight="1">
      <c r="B2" s="208" t="s">
        <v>44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147"/>
      <c r="O2" s="147"/>
      <c r="P2" s="147"/>
      <c r="Q2" s="147"/>
      <c r="R2" s="147"/>
      <c r="S2" s="15"/>
      <c r="T2" s="15"/>
    </row>
    <row r="3" spans="9:20" ht="12.75" customHeight="1" thickBot="1">
      <c r="I3" s="80"/>
      <c r="J3" s="80"/>
      <c r="K3" s="80"/>
      <c r="M3" s="80"/>
      <c r="O3" s="15"/>
      <c r="P3" s="15"/>
      <c r="Q3" s="15"/>
      <c r="R3" s="15"/>
      <c r="S3" s="15"/>
      <c r="T3" s="15"/>
    </row>
    <row r="4" spans="2:20" ht="14.25" customHeight="1" thickTop="1">
      <c r="B4" s="138" t="s">
        <v>55</v>
      </c>
      <c r="C4" s="117"/>
      <c r="D4" s="117"/>
      <c r="E4" s="117"/>
      <c r="F4" s="117"/>
      <c r="G4" s="118"/>
      <c r="H4" s="117" t="s">
        <v>47</v>
      </c>
      <c r="I4" s="117"/>
      <c r="J4" s="117"/>
      <c r="K4" s="118"/>
      <c r="L4" s="127" t="s">
        <v>31</v>
      </c>
      <c r="M4" s="81">
        <f>'Rua Vergilio S. da Silva'!J8</f>
        <v>42465</v>
      </c>
      <c r="O4" s="82"/>
      <c r="P4" s="82"/>
      <c r="Q4" s="82"/>
      <c r="R4" s="83"/>
      <c r="S4" s="82"/>
      <c r="T4" s="15"/>
    </row>
    <row r="5" spans="2:20" ht="14.25" customHeight="1">
      <c r="B5" s="152" t="s">
        <v>76</v>
      </c>
      <c r="C5" s="83"/>
      <c r="D5" s="83"/>
      <c r="E5" s="83"/>
      <c r="F5" s="83"/>
      <c r="G5" s="86"/>
      <c r="H5" s="153" t="s">
        <v>78</v>
      </c>
      <c r="I5" s="153"/>
      <c r="J5" s="83"/>
      <c r="K5" s="82"/>
      <c r="L5" s="123"/>
      <c r="M5" s="85"/>
      <c r="O5" s="82"/>
      <c r="P5" s="82"/>
      <c r="Q5" s="84"/>
      <c r="R5" s="83"/>
      <c r="S5" s="15"/>
      <c r="T5" s="15"/>
    </row>
    <row r="6" spans="2:20" s="119" customFormat="1" ht="14.25" customHeight="1">
      <c r="B6" s="152"/>
      <c r="C6" s="83"/>
      <c r="D6" s="83"/>
      <c r="E6" s="83"/>
      <c r="F6" s="83"/>
      <c r="G6" s="83"/>
      <c r="H6" s="153" t="s">
        <v>79</v>
      </c>
      <c r="I6" s="83"/>
      <c r="J6" s="83"/>
      <c r="K6" s="82"/>
      <c r="L6" s="86"/>
      <c r="M6" s="85"/>
      <c r="O6" s="83"/>
      <c r="P6" s="83"/>
      <c r="Q6" s="83"/>
      <c r="R6" s="83"/>
      <c r="S6" s="83"/>
      <c r="T6" s="83"/>
    </row>
    <row r="7" spans="2:20" ht="14.25" customHeight="1">
      <c r="B7" s="152" t="s">
        <v>56</v>
      </c>
      <c r="C7" s="83"/>
      <c r="D7" s="83"/>
      <c r="E7" s="83"/>
      <c r="F7" s="86"/>
      <c r="G7" s="86"/>
      <c r="H7" s="83" t="s">
        <v>49</v>
      </c>
      <c r="I7" s="83"/>
      <c r="J7" s="83"/>
      <c r="K7" s="82"/>
      <c r="L7" s="149" t="s">
        <v>50</v>
      </c>
      <c r="M7" s="167" t="s">
        <v>58</v>
      </c>
      <c r="O7" s="82"/>
      <c r="P7" s="82"/>
      <c r="Q7" s="82"/>
      <c r="R7" s="83"/>
      <c r="S7" s="15"/>
      <c r="T7" s="15"/>
    </row>
    <row r="8" spans="2:20" ht="14.25" customHeight="1">
      <c r="B8" s="152" t="s">
        <v>77</v>
      </c>
      <c r="C8" s="86"/>
      <c r="D8" s="86"/>
      <c r="E8" s="86"/>
      <c r="F8" s="86"/>
      <c r="G8" s="86"/>
      <c r="H8" s="83" t="s">
        <v>48</v>
      </c>
      <c r="I8" s="83"/>
      <c r="J8" s="120"/>
      <c r="K8" s="83"/>
      <c r="L8" s="153" t="s">
        <v>59</v>
      </c>
      <c r="M8" s="85"/>
      <c r="O8" s="82"/>
      <c r="P8" s="82"/>
      <c r="Q8" s="82"/>
      <c r="R8" s="83"/>
      <c r="S8" s="15"/>
      <c r="T8" s="15"/>
    </row>
    <row r="9" spans="2:20" ht="7.5" customHeight="1" thickBot="1">
      <c r="B9" s="87"/>
      <c r="C9" s="88"/>
      <c r="D9" s="88"/>
      <c r="E9" s="88"/>
      <c r="F9" s="88"/>
      <c r="G9" s="88"/>
      <c r="H9" s="88"/>
      <c r="I9" s="88"/>
      <c r="J9" s="88"/>
      <c r="K9" s="88"/>
      <c r="L9" s="88"/>
      <c r="M9" s="89"/>
      <c r="O9" s="82"/>
      <c r="P9" s="82"/>
      <c r="Q9" s="82"/>
      <c r="R9" s="83"/>
      <c r="S9" s="15"/>
      <c r="T9" s="15"/>
    </row>
    <row r="10" spans="15:20" ht="4.5" customHeight="1" thickTop="1">
      <c r="O10" s="15"/>
      <c r="P10" s="15"/>
      <c r="Q10" s="15"/>
      <c r="R10" s="15"/>
      <c r="S10" s="15"/>
      <c r="T10" s="15"/>
    </row>
    <row r="11" spans="2:20" ht="19.5" customHeight="1">
      <c r="B11" s="203" t="s">
        <v>9</v>
      </c>
      <c r="C11" s="209" t="s">
        <v>32</v>
      </c>
      <c r="D11" s="210"/>
      <c r="E11" s="210"/>
      <c r="F11" s="203" t="s">
        <v>33</v>
      </c>
      <c r="G11" s="203" t="s">
        <v>34</v>
      </c>
      <c r="H11" s="201" t="s">
        <v>35</v>
      </c>
      <c r="I11" s="200"/>
      <c r="J11" s="199" t="s">
        <v>43</v>
      </c>
      <c r="K11" s="200"/>
      <c r="L11" s="201" t="s">
        <v>36</v>
      </c>
      <c r="M11" s="200"/>
      <c r="O11" s="15"/>
      <c r="P11" s="15"/>
      <c r="Q11" s="15"/>
      <c r="R11" s="15"/>
      <c r="S11" s="15"/>
      <c r="T11" s="15"/>
    </row>
    <row r="12" spans="2:20" ht="14.25" customHeight="1">
      <c r="B12" s="204"/>
      <c r="C12" s="211"/>
      <c r="D12" s="212"/>
      <c r="E12" s="212"/>
      <c r="F12" s="204"/>
      <c r="G12" s="204"/>
      <c r="H12" s="113" t="s">
        <v>37</v>
      </c>
      <c r="I12" s="113" t="s">
        <v>38</v>
      </c>
      <c r="J12" s="113" t="s">
        <v>37</v>
      </c>
      <c r="K12" s="113" t="s">
        <v>38</v>
      </c>
      <c r="L12" s="113" t="s">
        <v>37</v>
      </c>
      <c r="M12" s="113" t="s">
        <v>38</v>
      </c>
      <c r="O12" s="15"/>
      <c r="P12" s="15"/>
      <c r="Q12" s="15"/>
      <c r="R12" s="15"/>
      <c r="S12" s="15"/>
      <c r="T12" s="15"/>
    </row>
    <row r="13" spans="2:11" ht="5.25" customHeight="1">
      <c r="B13" s="90"/>
      <c r="C13" s="91"/>
      <c r="D13" s="15"/>
      <c r="E13" s="15"/>
      <c r="F13" s="15"/>
      <c r="G13" s="15"/>
      <c r="H13" s="92"/>
      <c r="I13" s="92"/>
      <c r="J13" s="92"/>
      <c r="K13" s="92"/>
    </row>
    <row r="14" spans="2:13" ht="14.25" customHeight="1">
      <c r="B14" s="93" t="s">
        <v>39</v>
      </c>
      <c r="C14" s="97" t="str">
        <f>'Rua Vergilio S. da Silva'!B17</f>
        <v>SERVIÇOS INICIAIS</v>
      </c>
      <c r="D14" s="94"/>
      <c r="E14" s="94"/>
      <c r="F14" s="126">
        <f>SUM('Rua Vergilio S. da Silva'!I18:I19)</f>
        <v>4771.65</v>
      </c>
      <c r="G14" s="114">
        <f>F14/F18</f>
        <v>0.043325845789897996</v>
      </c>
      <c r="H14" s="114">
        <v>1</v>
      </c>
      <c r="I14" s="126">
        <f>ROUND(F14*H14,2)</f>
        <v>4771.65</v>
      </c>
      <c r="J14" s="114">
        <f>K14/F14</f>
        <v>0</v>
      </c>
      <c r="K14" s="125">
        <f>F14-I14</f>
        <v>0</v>
      </c>
      <c r="L14" s="114">
        <f>H14+J14</f>
        <v>1</v>
      </c>
      <c r="M14" s="126">
        <f>I14+K14</f>
        <v>4771.65</v>
      </c>
    </row>
    <row r="15" spans="2:13" ht="14.25" customHeight="1">
      <c r="B15" s="93" t="s">
        <v>40</v>
      </c>
      <c r="C15" s="97"/>
      <c r="D15" s="94"/>
      <c r="E15" s="94"/>
      <c r="F15" s="121"/>
      <c r="G15" s="96"/>
      <c r="H15" s="96"/>
      <c r="I15" s="95"/>
      <c r="J15" s="114"/>
      <c r="K15" s="125"/>
      <c r="L15" s="114"/>
      <c r="M15" s="126"/>
    </row>
    <row r="16" spans="2:13" ht="14.25" customHeight="1">
      <c r="B16" s="176" t="s">
        <v>81</v>
      </c>
      <c r="C16" s="97" t="str">
        <f>'Rua Vergilio S. da Silva'!B21</f>
        <v>PASSEIOS</v>
      </c>
      <c r="D16" s="94"/>
      <c r="E16" s="94"/>
      <c r="F16" s="126">
        <f>SUM('Rua Vergilio S. da Silva'!I22:I26)</f>
        <v>105362.38</v>
      </c>
      <c r="G16" s="114">
        <f>F16/F18</f>
        <v>0.956674154210102</v>
      </c>
      <c r="H16" s="114">
        <v>0.5</v>
      </c>
      <c r="I16" s="126">
        <f>ROUND(F16*H16,2)</f>
        <v>52681.19</v>
      </c>
      <c r="J16" s="114">
        <f>K16/F16</f>
        <v>0.5</v>
      </c>
      <c r="K16" s="125">
        <f>F16-I16</f>
        <v>52681.19</v>
      </c>
      <c r="L16" s="114">
        <f>H16+J16</f>
        <v>1</v>
      </c>
      <c r="M16" s="126">
        <f>I16+K16</f>
        <v>105362.38</v>
      </c>
    </row>
    <row r="17" spans="2:13" ht="14.25" customHeight="1">
      <c r="B17" s="93"/>
      <c r="C17" s="97"/>
      <c r="D17" s="94"/>
      <c r="E17" s="94"/>
      <c r="F17" s="121"/>
      <c r="G17" s="96"/>
      <c r="H17" s="96"/>
      <c r="I17" s="95"/>
      <c r="J17" s="96"/>
      <c r="K17" s="95"/>
      <c r="L17" s="96"/>
      <c r="M17" s="126"/>
    </row>
    <row r="18" spans="2:13" ht="18.75" customHeight="1">
      <c r="B18" s="206" t="s">
        <v>41</v>
      </c>
      <c r="C18" s="207"/>
      <c r="D18" s="207"/>
      <c r="E18" s="207"/>
      <c r="F18" s="98">
        <f>SUM(F14:F16)</f>
        <v>110134.03</v>
      </c>
      <c r="G18" s="99">
        <f>SUM(G14:G16)</f>
        <v>1</v>
      </c>
      <c r="H18" s="99">
        <f>I18/F18</f>
        <v>0.5216629228949491</v>
      </c>
      <c r="I18" s="122">
        <f>SUM(I14:I16)</f>
        <v>57452.840000000004</v>
      </c>
      <c r="J18" s="99">
        <f>K18/F18</f>
        <v>0.478337077105051</v>
      </c>
      <c r="K18" s="122">
        <f>SUM(K14:K16)</f>
        <v>52681.19</v>
      </c>
      <c r="L18" s="99">
        <f>F18/F18</f>
        <v>1</v>
      </c>
      <c r="M18" s="154">
        <f>I18+K18</f>
        <v>110134.03</v>
      </c>
    </row>
    <row r="20" spans="8:10" ht="46.5" customHeight="1">
      <c r="H20" s="128"/>
      <c r="I20" s="128"/>
      <c r="J20" s="128"/>
    </row>
    <row r="22" spans="2:16" ht="15">
      <c r="B22" s="116" t="s">
        <v>61</v>
      </c>
      <c r="C22" s="116"/>
      <c r="D22" s="116"/>
      <c r="E22" s="116"/>
      <c r="F22" s="163"/>
      <c r="G22" s="202" t="s">
        <v>46</v>
      </c>
      <c r="H22" s="202"/>
      <c r="I22" s="116"/>
      <c r="J22" s="116"/>
      <c r="K22" s="202" t="s">
        <v>80</v>
      </c>
      <c r="L22" s="202"/>
      <c r="M22" s="146"/>
      <c r="N22" s="146"/>
      <c r="O22" s="202"/>
      <c r="P22" s="202"/>
    </row>
    <row r="23" spans="2:16" ht="15">
      <c r="B23" s="124">
        <f>M4</f>
        <v>42465</v>
      </c>
      <c r="C23" s="116"/>
      <c r="D23" s="116"/>
      <c r="E23" s="116"/>
      <c r="F23" s="163"/>
      <c r="G23" s="202" t="s">
        <v>54</v>
      </c>
      <c r="H23" s="202"/>
      <c r="I23" s="116"/>
      <c r="J23" s="116"/>
      <c r="K23" s="202" t="s">
        <v>42</v>
      </c>
      <c r="L23" s="202"/>
      <c r="M23" s="146"/>
      <c r="N23" s="146"/>
      <c r="O23" s="202"/>
      <c r="P23" s="202"/>
    </row>
    <row r="24" spans="4:6" ht="15">
      <c r="D24" s="205"/>
      <c r="E24" s="205"/>
      <c r="F24" s="205"/>
    </row>
    <row r="25" spans="4:11" ht="15">
      <c r="D25" s="205"/>
      <c r="E25" s="205"/>
      <c r="F25" s="205"/>
      <c r="G25" s="15"/>
      <c r="H25" s="15"/>
      <c r="I25" s="15"/>
      <c r="J25" s="15"/>
      <c r="K25" s="15"/>
    </row>
    <row r="26" spans="6:11" ht="15">
      <c r="F26" s="15"/>
      <c r="G26" s="15"/>
      <c r="H26" s="101"/>
      <c r="I26" s="102"/>
      <c r="J26" s="101"/>
      <c r="K26" s="102"/>
    </row>
    <row r="27" spans="6:11" ht="15">
      <c r="F27" s="102"/>
      <c r="G27" s="15"/>
      <c r="H27" s="101"/>
      <c r="I27" s="103"/>
      <c r="J27" s="101"/>
      <c r="K27" s="103"/>
    </row>
    <row r="28" spans="6:11" ht="15">
      <c r="F28" s="100"/>
      <c r="H28" s="104"/>
      <c r="I28" s="103"/>
      <c r="J28" s="104"/>
      <c r="K28" s="103"/>
    </row>
    <row r="29" spans="6:11" ht="15">
      <c r="F29" s="100"/>
      <c r="G29" s="15"/>
      <c r="H29" s="104"/>
      <c r="I29" s="103"/>
      <c r="J29" s="104"/>
      <c r="K29" s="103"/>
    </row>
    <row r="30" spans="4:11" ht="15">
      <c r="D30" s="105"/>
      <c r="E30" s="106"/>
      <c r="F30" s="100"/>
      <c r="G30" s="15"/>
      <c r="H30" s="104"/>
      <c r="I30" s="103"/>
      <c r="J30" s="104"/>
      <c r="K30" s="103"/>
    </row>
    <row r="31" spans="3:11" ht="15">
      <c r="C31" s="107"/>
      <c r="D31" s="105"/>
      <c r="E31" s="106"/>
      <c r="H31" s="15"/>
      <c r="J31" s="15"/>
      <c r="K31" s="103"/>
    </row>
    <row r="32" spans="3:11" ht="15">
      <c r="C32" s="107"/>
      <c r="D32" s="105"/>
      <c r="E32" s="106"/>
      <c r="G32" s="15"/>
      <c r="H32" s="15"/>
      <c r="I32" s="103"/>
      <c r="J32" s="15"/>
      <c r="K32" s="103"/>
    </row>
    <row r="33" spans="3:11" ht="15">
      <c r="C33" s="107"/>
      <c r="D33" s="112"/>
      <c r="E33" s="106"/>
      <c r="G33" s="15"/>
      <c r="H33" s="104"/>
      <c r="I33" s="103"/>
      <c r="J33" s="104"/>
      <c r="K33" s="103"/>
    </row>
    <row r="34" spans="3:11" ht="15">
      <c r="C34" s="107"/>
      <c r="D34" s="112"/>
      <c r="E34" s="106"/>
      <c r="G34" s="15"/>
      <c r="H34" s="104"/>
      <c r="I34" s="103"/>
      <c r="J34" s="104"/>
      <c r="K34" s="103"/>
    </row>
    <row r="35" spans="4:11" ht="15">
      <c r="D35" s="112"/>
      <c r="E35" s="106"/>
      <c r="F35" s="100"/>
      <c r="G35" s="15"/>
      <c r="H35" s="101"/>
      <c r="I35" s="103"/>
      <c r="J35" s="101"/>
      <c r="K35" s="103"/>
    </row>
    <row r="36" spans="4:11" ht="15">
      <c r="D36" s="105"/>
      <c r="E36" s="106"/>
      <c r="F36" s="100"/>
      <c r="G36" s="15"/>
      <c r="H36" s="104"/>
      <c r="I36" s="103"/>
      <c r="J36" s="104"/>
      <c r="K36" s="103"/>
    </row>
    <row r="37" spans="4:11" ht="15">
      <c r="D37" s="108"/>
      <c r="F37" s="15"/>
      <c r="G37" s="15"/>
      <c r="H37" s="15"/>
      <c r="I37" s="103"/>
      <c r="J37" s="15"/>
      <c r="K37" s="103"/>
    </row>
    <row r="38" spans="4:11" ht="15">
      <c r="D38" s="109"/>
      <c r="I38" s="103"/>
      <c r="K38" s="103"/>
    </row>
    <row r="41" spans="6:11" ht="15">
      <c r="F41" s="100"/>
      <c r="G41" s="15"/>
      <c r="H41" s="101"/>
      <c r="I41" s="103"/>
      <c r="J41" s="101"/>
      <c r="K41" s="103"/>
    </row>
    <row r="42" spans="6:11" ht="15">
      <c r="F42" s="100"/>
      <c r="G42" s="15"/>
      <c r="H42" s="104"/>
      <c r="I42" s="103"/>
      <c r="J42" s="104"/>
      <c r="K42" s="103"/>
    </row>
    <row r="43" spans="6:11" ht="15">
      <c r="F43" s="15"/>
      <c r="G43" s="15"/>
      <c r="H43" s="15"/>
      <c r="I43" s="103"/>
      <c r="J43" s="15"/>
      <c r="K43" s="103"/>
    </row>
    <row r="44" spans="9:11" ht="15">
      <c r="I44" s="103"/>
      <c r="K44" s="103"/>
    </row>
    <row r="45" spans="6:11" ht="15">
      <c r="F45" s="15"/>
      <c r="G45" s="15"/>
      <c r="H45" s="15"/>
      <c r="J45" s="15"/>
      <c r="K45" s="103"/>
    </row>
    <row r="46" spans="6:11" ht="15">
      <c r="F46" s="15"/>
      <c r="G46" s="15"/>
      <c r="H46" s="15"/>
      <c r="I46" s="103"/>
      <c r="J46" s="15"/>
      <c r="K46" s="15"/>
    </row>
    <row r="47" spans="6:11" ht="15">
      <c r="F47" s="110"/>
      <c r="G47" s="15"/>
      <c r="H47" s="111"/>
      <c r="I47" s="15"/>
      <c r="J47" s="111"/>
      <c r="K47" s="15"/>
    </row>
    <row r="48" spans="6:11" ht="15">
      <c r="F48" s="15"/>
      <c r="G48" s="112"/>
      <c r="H48" s="15"/>
      <c r="I48" s="15"/>
      <c r="J48" s="15"/>
      <c r="K48" s="15"/>
    </row>
    <row r="49" spans="6:11" ht="15">
      <c r="F49" s="15"/>
      <c r="G49" s="112"/>
      <c r="H49" s="15"/>
      <c r="I49" s="15"/>
      <c r="J49" s="15"/>
      <c r="K49" s="15"/>
    </row>
    <row r="50" spans="6:11" ht="15">
      <c r="F50" s="15"/>
      <c r="G50" s="15"/>
      <c r="H50" s="15"/>
      <c r="I50" s="15"/>
      <c r="J50" s="15"/>
      <c r="K50" s="15"/>
    </row>
    <row r="51" spans="6:11" ht="15">
      <c r="F51" s="15"/>
      <c r="G51" s="15"/>
      <c r="H51" s="15"/>
      <c r="I51" s="15"/>
      <c r="J51" s="15"/>
      <c r="K51" s="15"/>
    </row>
    <row r="52" spans="6:11" ht="15">
      <c r="F52" s="15"/>
      <c r="G52" s="15"/>
      <c r="H52" s="15"/>
      <c r="I52" s="15"/>
      <c r="J52" s="15"/>
      <c r="K52" s="15"/>
    </row>
  </sheetData>
  <sheetProtection/>
  <mergeCells count="18">
    <mergeCell ref="D24:F24"/>
    <mergeCell ref="D25:F25"/>
    <mergeCell ref="O22:P22"/>
    <mergeCell ref="O23:P23"/>
    <mergeCell ref="B18:E18"/>
    <mergeCell ref="B2:K2"/>
    <mergeCell ref="L2:M2"/>
    <mergeCell ref="B11:B12"/>
    <mergeCell ref="C11:E12"/>
    <mergeCell ref="F11:F12"/>
    <mergeCell ref="J11:K11"/>
    <mergeCell ref="L11:M11"/>
    <mergeCell ref="K22:L22"/>
    <mergeCell ref="K23:L23"/>
    <mergeCell ref="G22:H22"/>
    <mergeCell ref="G23:H23"/>
    <mergeCell ref="G11:G12"/>
    <mergeCell ref="H11:I11"/>
  </mergeCells>
  <printOptions/>
  <pageMargins left="0.47" right="0.37" top="0.66" bottom="0.62" header="0.492125985" footer="0.492125985"/>
  <pageSetup fitToHeight="1" fitToWidth="1" horizontalDpi="600" verticalDpi="600" orientation="landscape" paperSize="9" scale="95" r:id="rId1"/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Amai</cp:lastModifiedBy>
  <cp:lastPrinted>2016-04-05T13:30:14Z</cp:lastPrinted>
  <dcterms:created xsi:type="dcterms:W3CDTF">2010-08-17T13:00:13Z</dcterms:created>
  <dcterms:modified xsi:type="dcterms:W3CDTF">2016-04-05T13:30:33Z</dcterms:modified>
  <cp:category/>
  <cp:version/>
  <cp:contentType/>
  <cp:contentStatus/>
</cp:coreProperties>
</file>