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0" yWindow="225" windowWidth="4095" windowHeight="5130" tabRatio="834" activeTab="0"/>
  </bookViews>
  <sheets>
    <sheet name="Rua Vergilio Sabino da Silva" sheetId="1" r:id="rId1"/>
    <sheet name="CRONOGRAMA" sheetId="2" r:id="rId2"/>
  </sheets>
  <definedNames>
    <definedName name="_xlnm.Print_Area" localSheetId="1">'CRONOGRAMA'!$A$1:$N$32</definedName>
    <definedName name="_xlnm.Print_Area" localSheetId="0">'Rua Vergilio Sabino da Silva'!$A$1:$K$48</definedName>
  </definedNames>
  <calcPr fullCalcOnLoad="1"/>
</workbook>
</file>

<file path=xl/sharedStrings.xml><?xml version="1.0" encoding="utf-8"?>
<sst xmlns="http://schemas.openxmlformats.org/spreadsheetml/2006/main" count="129" uniqueCount="110">
  <si>
    <t>MUNICÍPIO:</t>
  </si>
  <si>
    <t>FOLHA:</t>
  </si>
  <si>
    <t>DATA:</t>
  </si>
  <si>
    <t>LOCALIZAÇÃO:</t>
  </si>
  <si>
    <t>CARACTERÍSTICAS:</t>
  </si>
  <si>
    <t>ITEM</t>
  </si>
  <si>
    <t xml:space="preserve">         DISCRIMINAÇÃO</t>
  </si>
  <si>
    <t>UNID.</t>
  </si>
  <si>
    <t>QUANT.</t>
  </si>
  <si>
    <t>CUSTO UNITÁRIO</t>
  </si>
  <si>
    <t>CUSTO DO SERVIÇO</t>
  </si>
  <si>
    <t>Dados da via:</t>
  </si>
  <si>
    <t>m</t>
  </si>
  <si>
    <t>m²</t>
  </si>
  <si>
    <t>1.00</t>
  </si>
  <si>
    <t>1.01</t>
  </si>
  <si>
    <t xml:space="preserve">   DATA DO </t>
  </si>
  <si>
    <t>NOME DO RESPONSÁVEL TÉCNICO</t>
  </si>
  <si>
    <t>ORÇAMENTO</t>
  </si>
  <si>
    <t>ASS.:</t>
  </si>
  <si>
    <t>PROJETO:</t>
  </si>
  <si>
    <t xml:space="preserve">       TOTAIS  R$</t>
  </si>
  <si>
    <t>PAVIMENTAÇÃO</t>
  </si>
  <si>
    <t>BDI ADOTADO:</t>
  </si>
  <si>
    <t>(INCLUSO NOS VALORES)</t>
  </si>
  <si>
    <t>2.00</t>
  </si>
  <si>
    <t>DRENAGEM</t>
  </si>
  <si>
    <t>2.01</t>
  </si>
  <si>
    <t>Caixa coletora tipo BL completa</t>
  </si>
  <si>
    <t>unid.</t>
  </si>
  <si>
    <t>3.00</t>
  </si>
  <si>
    <t>SINALIZAÇÃO</t>
  </si>
  <si>
    <t>3.01</t>
  </si>
  <si>
    <t>3.02</t>
  </si>
  <si>
    <t>Execução de pavimentação com pedras irregulares assentados sobre camada de argila e rejuntamento com pedrisco (e =1,5 cm)</t>
  </si>
  <si>
    <t>3.03</t>
  </si>
  <si>
    <t>Escavação de valas p/ galerias tubulares</t>
  </si>
  <si>
    <t>Reaterro de valas p/ galerias tubulares</t>
  </si>
  <si>
    <t>m³</t>
  </si>
  <si>
    <t>Assentamentos de tubos BSTC 400 mm</t>
  </si>
  <si>
    <t>Área a pavimentar de ruas</t>
  </si>
  <si>
    <t>Área a pavimentar de passeios</t>
  </si>
  <si>
    <t>4.00</t>
  </si>
  <si>
    <t>4.01</t>
  </si>
  <si>
    <t>4.02</t>
  </si>
  <si>
    <t>5.00</t>
  </si>
  <si>
    <t>5.01</t>
  </si>
  <si>
    <t>Eng.º  Alexandre Bée Longhi - CREA-SC 98.740-6</t>
  </si>
  <si>
    <t>Tubo de concreto simples 400 mm - Classe PS1</t>
  </si>
  <si>
    <t>CRONOGRAMA FISICO - FINANCEIRO - GLOBAL</t>
  </si>
  <si>
    <t>Data:</t>
  </si>
  <si>
    <t xml:space="preserve">OBJETO : Pavimentação com pedras irregulares - </t>
  </si>
  <si>
    <t>DISCRIMINAÇÃO DOS SERVIÇOS</t>
  </si>
  <si>
    <t>VALOR DOS SERVIÇOS</t>
  </si>
  <si>
    <t>PESO</t>
  </si>
  <si>
    <t>MÊS 01</t>
  </si>
  <si>
    <t>MÊS 02</t>
  </si>
  <si>
    <t>TOTAL</t>
  </si>
  <si>
    <t>FISICO (%)</t>
  </si>
  <si>
    <t>FINANC.</t>
  </si>
  <si>
    <t>1 )</t>
  </si>
  <si>
    <t xml:space="preserve"> </t>
  </si>
  <si>
    <t xml:space="preserve">RECURSOS </t>
  </si>
  <si>
    <t xml:space="preserve">DO </t>
  </si>
  <si>
    <t>PROGRAMA</t>
  </si>
  <si>
    <t>TOTAL FINANCEIRO</t>
  </si>
  <si>
    <t>Prefeito Municipal</t>
  </si>
  <si>
    <t xml:space="preserve">Nº DO CONTRATO: </t>
  </si>
  <si>
    <t>Alexandre Bée Longhi</t>
  </si>
  <si>
    <t>Eng. Civil CREA - SC 98.740-6</t>
  </si>
  <si>
    <t>Pagina:</t>
  </si>
  <si>
    <t>01</t>
  </si>
  <si>
    <t>Tab. Sinapi fev.</t>
  </si>
  <si>
    <t>74209/001 - Serviços</t>
  </si>
  <si>
    <t>72961 - Serviços</t>
  </si>
  <si>
    <t>74223/001 - Serviços</t>
  </si>
  <si>
    <t>72944 -Serviços</t>
  </si>
  <si>
    <t>73724 - Serviços</t>
  </si>
  <si>
    <t>7781 - Insumos</t>
  </si>
  <si>
    <t>3061 - Serviços</t>
  </si>
  <si>
    <t>72920 - Serviços</t>
  </si>
  <si>
    <t>73950/001 - Serviços</t>
  </si>
  <si>
    <t>Meio-fio 10x12x30x100 cm</t>
  </si>
  <si>
    <t>Placa de Identificação de ruas - com suporte de ferro galvanizado Ø 1 1/2</t>
  </si>
  <si>
    <t>Placa de obra em chapa de aço galv. esp. 4 mm - 2,00 x 1,50 m</t>
  </si>
  <si>
    <t>Área de passeios com grama</t>
  </si>
  <si>
    <t>Meio-fio do calçamento</t>
  </si>
  <si>
    <t>Meio-fio dos paver</t>
  </si>
  <si>
    <t>Meio-fio extrusado do calçamento</t>
  </si>
  <si>
    <t>Programa: PAVIMENTAÇÃO E QUALIFICAÇÃO DE VIAS PUBLICAS</t>
  </si>
  <si>
    <t>MOVIMENTAÇÃO DE TERRA</t>
  </si>
  <si>
    <t>SERVIÇOS PRELIMINARES</t>
  </si>
  <si>
    <t>4.03</t>
  </si>
  <si>
    <t>4.04</t>
  </si>
  <si>
    <t>4.05</t>
  </si>
  <si>
    <t>Regularização e compactação do sub-leito - pav. de pedras irreg.</t>
  </si>
  <si>
    <t>DNIT 4S 06 200 01</t>
  </si>
  <si>
    <t>PAV.  DE VIAS PÚBLICAS COM PEDRAS IRREGULARES</t>
  </si>
  <si>
    <t xml:space="preserve"> OBRA DE PAVIMENTAÇÃO POLIÉDRICA DE RUAS</t>
  </si>
  <si>
    <t>Rampa de acesso p/ PNE em concreto desempenado esp. 5 cm</t>
  </si>
  <si>
    <t>73907/006 - Serviços</t>
  </si>
  <si>
    <t>PLANILHA DE ORÇAMENTO</t>
  </si>
  <si>
    <t>Bom Jesus - SC</t>
  </si>
  <si>
    <t>Rua Vergilio Sabino da Silva</t>
  </si>
  <si>
    <t>Empreendimento: PAVIMENTAÇÃO COM PEDRAS IRREGULARES</t>
  </si>
  <si>
    <t>Agente Financeiro:</t>
  </si>
  <si>
    <t>Agente Promotor: MUNICÍPIO DE BOM JESUS - SC</t>
  </si>
  <si>
    <t>Vilmar Sabino da Silva</t>
  </si>
  <si>
    <t>PERÍODO DE : 02 meses</t>
  </si>
  <si>
    <t xml:space="preserve">                Rua Vergilio Sabino da Silva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</si>
</sst>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#,###"/>
    <numFmt numFmtId="185" formatCode="0.000"/>
    <numFmt numFmtId="186" formatCode="0.0000"/>
    <numFmt numFmtId="187" formatCode="#0.00%"/>
    <numFmt numFmtId="188" formatCode="0.00000"/>
    <numFmt numFmtId="189" formatCode="0.0"/>
    <numFmt numFmtId="190" formatCode="#,###.0"/>
    <numFmt numFmtId="191" formatCode="#,###.00"/>
    <numFmt numFmtId="192" formatCode="_(* #,##0.0_);_(* \(#,##0.0\);_(* &quot;-&quot;??_);_(@_)"/>
    <numFmt numFmtId="193" formatCode="_(* #,##0_);_(* \(#,##0\);_(* &quot;-&quot;??_);_(@_)"/>
    <numFmt numFmtId="194" formatCode="0#"/>
    <numFmt numFmtId="195" formatCode="#0.000%"/>
    <numFmt numFmtId="196" formatCode="#0.0000%"/>
    <numFmt numFmtId="197" formatCode="#,##0.0"/>
    <numFmt numFmtId="198" formatCode="#,##0.000"/>
    <numFmt numFmtId="199" formatCode="#,##0.0000"/>
    <numFmt numFmtId="200" formatCode="_(* #,##0.000_);_(* \(#,##0.000\);_(* &quot;-&quot;??_);_(@_)"/>
    <numFmt numFmtId="201" formatCode="[$-416]mmm\-yy;@"/>
    <numFmt numFmtId="202" formatCode="_(* #,##0.00_);_(* \(#,##0.00\);_(* &quot;-&quot;???_);_(@_)"/>
    <numFmt numFmtId="203" formatCode="0.000%"/>
    <numFmt numFmtId="204" formatCode="#,##0.00000"/>
    <numFmt numFmtId="205" formatCode="#,##0.000000"/>
    <numFmt numFmtId="206" formatCode="_(* #,##0.000_);_(* \(#,##0.000\);_(* &quot;-&quot;???_);_(@_)"/>
    <numFmt numFmtId="207" formatCode="[$-416]d\-mmm\-yy;@"/>
    <numFmt numFmtId="208" formatCode="0.0%"/>
    <numFmt numFmtId="209" formatCode="d/m/yy;@"/>
    <numFmt numFmtId="210" formatCode="_(&quot;R$&quot;\ * #,##0.000_);_(&quot;R$&quot;\ * \(#,##0.000\);_(&quot;R$&quot;\ * &quot;-&quot;??_);_(@_)"/>
    <numFmt numFmtId="211" formatCode="_(&quot;R$&quot;\ * #,##0.0000_);_(&quot;R$&quot;\ * \(#,##0.0000\);_(&quot;R$&quot;\ * &quot;-&quot;??_);_(@_)"/>
    <numFmt numFmtId="212" formatCode="_(&quot;R$&quot;* #,##0.000_);_(&quot;R$&quot;* \(#,##0.000\);_(&quot;R$&quot;* &quot;-&quot;??_);_(@_)"/>
    <numFmt numFmtId="213" formatCode="_(&quot;R$&quot;* #,##0.0000_);_(&quot;R$&quot;* \(#,##0.0000\);_(&quot;R$&quot;* &quot;-&quot;??_);_(@_)"/>
    <numFmt numFmtId="214" formatCode="0.0000%"/>
    <numFmt numFmtId="215" formatCode="0.00000%"/>
    <numFmt numFmtId="216" formatCode="0.000000%"/>
    <numFmt numFmtId="217" formatCode="[$-416]dddd\,\ d&quot; de &quot;mmmm&quot; de &quot;yyyy"/>
    <numFmt numFmtId="218" formatCode="0.0000000"/>
    <numFmt numFmtId="219" formatCode="0.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6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15" xfId="0" applyNumberFormat="1" applyFont="1" applyBorder="1" applyAlignment="1" applyProtection="1">
      <alignment/>
      <protection locked="0"/>
    </xf>
    <xf numFmtId="0" fontId="4" fillId="0" borderId="21" xfId="0" applyFont="1" applyBorder="1" applyAlignment="1">
      <alignment vertical="center"/>
    </xf>
    <xf numFmtId="184" fontId="4" fillId="0" borderId="22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 horizontal="left"/>
      <protection locked="0"/>
    </xf>
    <xf numFmtId="184" fontId="0" fillId="0" borderId="22" xfId="0" applyNumberFormat="1" applyFont="1" applyBorder="1" applyAlignment="1" applyProtection="1">
      <alignment horizontal="center"/>
      <protection locked="0"/>
    </xf>
    <xf numFmtId="4" fontId="0" fillId="0" borderId="15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0" fontId="10" fillId="0" borderId="2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184" fontId="1" fillId="0" borderId="22" xfId="0" applyNumberFormat="1" applyFont="1" applyBorder="1" applyAlignment="1" applyProtection="1">
      <alignment horizontal="center"/>
      <protection locked="0"/>
    </xf>
    <xf numFmtId="171" fontId="4" fillId="0" borderId="15" xfId="54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0" fillId="0" borderId="14" xfId="0" applyBorder="1" applyAlignment="1">
      <alignment/>
    </xf>
    <xf numFmtId="14" fontId="9" fillId="0" borderId="14" xfId="0" applyNumberFormat="1" applyFont="1" applyBorder="1" applyAlignment="1">
      <alignment/>
    </xf>
    <xf numFmtId="184" fontId="4" fillId="0" borderId="25" xfId="0" applyNumberFormat="1" applyFont="1" applyBorder="1" applyAlignment="1" applyProtection="1">
      <alignment horizontal="center"/>
      <protection locked="0"/>
    </xf>
    <xf numFmtId="184" fontId="0" fillId="0" borderId="2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0" fillId="0" borderId="15" xfId="0" applyNumberFormat="1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2" xfId="0" applyFont="1" applyBorder="1" applyAlignment="1">
      <alignment/>
    </xf>
    <xf numFmtId="0" fontId="0" fillId="0" borderId="26" xfId="0" applyFont="1" applyBorder="1" applyAlignment="1" applyProtection="1">
      <alignment horizontal="center"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10" fillId="0" borderId="22" xfId="0" applyNumberFormat="1" applyFont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10" fontId="1" fillId="0" borderId="13" xfId="0" applyNumberFormat="1" applyFont="1" applyBorder="1" applyAlignment="1">
      <alignment horizontal="center"/>
    </xf>
    <xf numFmtId="184" fontId="0" fillId="0" borderId="14" xfId="0" applyNumberFormat="1" applyFont="1" applyBorder="1" applyAlignment="1" applyProtection="1">
      <alignment horizontal="center"/>
      <protection locked="0"/>
    </xf>
    <xf numFmtId="184" fontId="1" fillId="0" borderId="14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vertical="top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84" fontId="1" fillId="0" borderId="22" xfId="0" applyNumberFormat="1" applyFont="1" applyBorder="1" applyAlignment="1" applyProtection="1">
      <alignment horizontal="center"/>
      <protection locked="0"/>
    </xf>
    <xf numFmtId="18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" fontId="10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0" fillId="0" borderId="28" xfId="0" applyFont="1" applyBorder="1" applyAlignment="1">
      <alignment horizontal="right"/>
    </xf>
    <xf numFmtId="14" fontId="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9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Alignment="1">
      <alignment/>
    </xf>
    <xf numFmtId="0" fontId="18" fillId="0" borderId="31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5" fillId="0" borderId="36" xfId="0" applyFont="1" applyBorder="1" applyAlignment="1">
      <alignment/>
    </xf>
    <xf numFmtId="2" fontId="8" fillId="0" borderId="35" xfId="50" applyNumberFormat="1" applyFont="1" applyBorder="1" applyAlignment="1">
      <alignment horizontal="left"/>
      <protection/>
    </xf>
    <xf numFmtId="0" fontId="0" fillId="0" borderId="37" xfId="0" applyBorder="1" applyAlignment="1">
      <alignment/>
    </xf>
    <xf numFmtId="183" fontId="0" fillId="0" borderId="33" xfId="47" applyNumberFormat="1" applyFont="1" applyBorder="1" applyAlignment="1">
      <alignment/>
    </xf>
    <xf numFmtId="10" fontId="0" fillId="0" borderId="33" xfId="52" applyNumberFormat="1" applyFont="1" applyBorder="1" applyAlignment="1">
      <alignment/>
    </xf>
    <xf numFmtId="183" fontId="0" fillId="0" borderId="33" xfId="47" applyNumberFormat="1" applyFont="1" applyBorder="1" applyAlignment="1">
      <alignment/>
    </xf>
    <xf numFmtId="2" fontId="10" fillId="0" borderId="36" xfId="50" applyNumberFormat="1" applyFont="1" applyBorder="1">
      <alignment/>
      <protection/>
    </xf>
    <xf numFmtId="183" fontId="0" fillId="0" borderId="33" xfId="47" applyFont="1" applyBorder="1" applyAlignment="1">
      <alignment/>
    </xf>
    <xf numFmtId="2" fontId="8" fillId="0" borderId="36" xfId="50" applyNumberFormat="1" applyFont="1" applyBorder="1">
      <alignment/>
      <protection/>
    </xf>
    <xf numFmtId="0" fontId="0" fillId="0" borderId="33" xfId="0" applyBorder="1" applyAlignment="1">
      <alignment/>
    </xf>
    <xf numFmtId="183" fontId="1" fillId="0" borderId="33" xfId="47" applyNumberFormat="1" applyFont="1" applyBorder="1" applyAlignment="1">
      <alignment/>
    </xf>
    <xf numFmtId="10" fontId="1" fillId="0" borderId="33" xfId="52" applyNumberFormat="1" applyFont="1" applyBorder="1" applyAlignment="1">
      <alignment/>
    </xf>
    <xf numFmtId="177" fontId="1" fillId="0" borderId="33" xfId="0" applyNumberFormat="1" applyFont="1" applyBorder="1" applyAlignment="1">
      <alignment/>
    </xf>
    <xf numFmtId="0" fontId="0" fillId="0" borderId="38" xfId="0" applyBorder="1" applyAlignment="1">
      <alignment/>
    </xf>
    <xf numFmtId="183" fontId="0" fillId="0" borderId="0" xfId="0" applyNumberFormat="1" applyBorder="1" applyAlignment="1">
      <alignment horizontal="center"/>
    </xf>
    <xf numFmtId="10" fontId="0" fillId="0" borderId="38" xfId="52" applyNumberFormat="1" applyFont="1" applyBorder="1" applyAlignment="1">
      <alignment/>
    </xf>
    <xf numFmtId="183" fontId="0" fillId="0" borderId="0" xfId="47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171" fontId="4" fillId="0" borderId="0" xfId="54" applyFont="1" applyBorder="1" applyAlignment="1">
      <alignment/>
    </xf>
    <xf numFmtId="10" fontId="0" fillId="0" borderId="0" xfId="52" applyNumberFormat="1" applyFont="1" applyBorder="1" applyAlignment="1">
      <alignment/>
    </xf>
    <xf numFmtId="202" fontId="0" fillId="0" borderId="0" xfId="0" applyNumberFormat="1" applyAlignment="1">
      <alignment/>
    </xf>
    <xf numFmtId="203" fontId="0" fillId="0" borderId="0" xfId="52" applyNumberFormat="1" applyFont="1" applyBorder="1" applyAlignment="1">
      <alignment/>
    </xf>
    <xf numFmtId="171" fontId="0" fillId="0" borderId="0" xfId="54" applyNumberFormat="1" applyFont="1" applyBorder="1" applyAlignment="1">
      <alignment/>
    </xf>
    <xf numFmtId="203" fontId="0" fillId="0" borderId="0" xfId="52" applyNumberFormat="1" applyFont="1" applyAlignment="1">
      <alignment/>
    </xf>
    <xf numFmtId="171" fontId="0" fillId="0" borderId="0" xfId="0" applyNumberFormat="1" applyBorder="1" applyAlignment="1">
      <alignment/>
    </xf>
    <xf numFmtId="171" fontId="0" fillId="0" borderId="0" xfId="54" applyFont="1" applyBorder="1" applyAlignment="1">
      <alignment/>
    </xf>
    <xf numFmtId="171" fontId="0" fillId="0" borderId="0" xfId="54" applyFont="1" applyFill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203" fontId="0" fillId="0" borderId="0" xfId="0" applyNumberFormat="1" applyBorder="1" applyAlignment="1">
      <alignment/>
    </xf>
    <xf numFmtId="0" fontId="0" fillId="0" borderId="0" xfId="0" applyAlignment="1">
      <alignment/>
    </xf>
    <xf numFmtId="209" fontId="0" fillId="0" borderId="0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171" fontId="10" fillId="0" borderId="26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4" fillId="0" borderId="0" xfId="0" applyFont="1" applyAlignment="1">
      <alignment vertical="center"/>
    </xf>
    <xf numFmtId="4" fontId="10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4" fontId="8" fillId="0" borderId="15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171" fontId="4" fillId="0" borderId="15" xfId="54" applyNumberFormat="1" applyFont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1" fontId="4" fillId="0" borderId="0" xfId="0" applyNumberFormat="1" applyFont="1" applyFill="1" applyAlignment="1">
      <alignment/>
    </xf>
    <xf numFmtId="194" fontId="12" fillId="0" borderId="1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0" fillId="0" borderId="29" xfId="47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1" fontId="4" fillId="0" borderId="0" xfId="54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71" fontId="4" fillId="0" borderId="0" xfId="54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zoomScalePageLayoutView="0" workbookViewId="0" topLeftCell="A16">
      <selection activeCell="K8" sqref="K8"/>
    </sheetView>
  </sheetViews>
  <sheetFormatPr defaultColWidth="11.421875" defaultRowHeight="12.75"/>
  <cols>
    <col min="1" max="1" width="7.28125" style="1" customWidth="1"/>
    <col min="2" max="2" width="6.421875" style="1" customWidth="1"/>
    <col min="3" max="3" width="22.00390625" style="1" customWidth="1"/>
    <col min="4" max="4" width="17.7109375" style="1" customWidth="1"/>
    <col min="5" max="5" width="14.421875" style="1" hidden="1" customWidth="1"/>
    <col min="6" max="6" width="4.57421875" style="1" customWidth="1"/>
    <col min="7" max="7" width="9.57421875" style="1" customWidth="1"/>
    <col min="8" max="8" width="4.00390625" style="1" customWidth="1"/>
    <col min="9" max="9" width="8.00390625" style="1" customWidth="1"/>
    <col min="10" max="10" width="14.28125" style="1" customWidth="1"/>
    <col min="11" max="11" width="17.140625" style="1" customWidth="1"/>
    <col min="12" max="14" width="11.421875" style="1" customWidth="1"/>
    <col min="15" max="15" width="7.421875" style="52" customWidth="1"/>
    <col min="16" max="16" width="11.140625" style="52" customWidth="1"/>
    <col min="17" max="17" width="10.421875" style="52" customWidth="1"/>
    <col min="18" max="18" width="12.00390625" style="52" customWidth="1"/>
    <col min="19" max="19" width="6.140625" style="1" customWidth="1"/>
    <col min="20" max="20" width="6.28125" style="1" customWidth="1"/>
    <col min="21" max="21" width="6.57421875" style="1" bestFit="1" customWidth="1"/>
    <col min="22" max="16384" width="11.421875" style="1" customWidth="1"/>
  </cols>
  <sheetData>
    <row r="2" ht="12" thickBot="1">
      <c r="K2" s="13"/>
    </row>
    <row r="3" spans="1:11" ht="20.25" customHeight="1" thickBot="1">
      <c r="A3" s="5"/>
      <c r="B3" s="6"/>
      <c r="C3" s="7"/>
      <c r="D3" s="196" t="s">
        <v>101</v>
      </c>
      <c r="E3" s="197"/>
      <c r="F3" s="197"/>
      <c r="G3" s="197"/>
      <c r="H3" s="197"/>
      <c r="I3" s="197"/>
      <c r="J3" s="197"/>
      <c r="K3" s="18"/>
    </row>
    <row r="4" spans="1:11" ht="12">
      <c r="A4" s="46"/>
      <c r="B4" s="3"/>
      <c r="C4" s="3"/>
      <c r="D4" s="5" t="s">
        <v>0</v>
      </c>
      <c r="E4" s="6"/>
      <c r="F4" s="6"/>
      <c r="G4" s="6"/>
      <c r="H4" s="6"/>
      <c r="I4" s="7"/>
      <c r="J4" s="6" t="s">
        <v>1</v>
      </c>
      <c r="K4" s="9"/>
    </row>
    <row r="5" spans="1:12" ht="17.25" thickBot="1">
      <c r="A5" s="10"/>
      <c r="B5" s="11"/>
      <c r="C5" s="3"/>
      <c r="D5" s="48"/>
      <c r="E5" s="45"/>
      <c r="F5" s="47" t="s">
        <v>102</v>
      </c>
      <c r="G5" s="3"/>
      <c r="H5" s="3"/>
      <c r="I5" s="9"/>
      <c r="J5" s="13"/>
      <c r="K5" s="193">
        <v>1</v>
      </c>
      <c r="L5" s="8"/>
    </row>
    <row r="6" spans="1:11" ht="11.25">
      <c r="A6" s="8"/>
      <c r="B6" s="3"/>
      <c r="C6" s="3"/>
      <c r="D6" s="5"/>
      <c r="E6" s="6"/>
      <c r="F6" s="6"/>
      <c r="G6" s="6"/>
      <c r="H6" s="6"/>
      <c r="I6" s="7"/>
      <c r="J6" s="6" t="s">
        <v>2</v>
      </c>
      <c r="K6" s="9"/>
    </row>
    <row r="7" spans="1:11" ht="12.75" thickBot="1">
      <c r="A7" s="8"/>
      <c r="B7" s="3"/>
      <c r="C7" s="3"/>
      <c r="D7" s="8"/>
      <c r="E7" s="3"/>
      <c r="F7" s="3"/>
      <c r="G7" s="3"/>
      <c r="H7" s="3"/>
      <c r="I7" s="9"/>
      <c r="J7" s="3"/>
      <c r="K7" s="169">
        <v>41610</v>
      </c>
    </row>
    <row r="8" spans="1:11" ht="12.75">
      <c r="A8" s="5" t="s">
        <v>20</v>
      </c>
      <c r="B8" s="6"/>
      <c r="C8" s="70" t="s">
        <v>98</v>
      </c>
      <c r="D8" s="6"/>
      <c r="E8" s="6"/>
      <c r="F8" s="15"/>
      <c r="G8" s="15"/>
      <c r="H8" s="6"/>
      <c r="I8" s="173"/>
      <c r="J8" s="172" t="s">
        <v>23</v>
      </c>
      <c r="K8" s="76">
        <v>0.2845</v>
      </c>
    </row>
    <row r="9" spans="1:11" ht="13.5" thickBot="1">
      <c r="A9" s="12"/>
      <c r="B9" s="13"/>
      <c r="C9" s="84"/>
      <c r="D9" s="44"/>
      <c r="E9" s="13"/>
      <c r="F9" s="16"/>
      <c r="G9" s="16"/>
      <c r="H9" s="13"/>
      <c r="I9" s="168"/>
      <c r="J9" s="167" t="s">
        <v>24</v>
      </c>
      <c r="K9" s="171"/>
    </row>
    <row r="10" spans="1:11" ht="11.25">
      <c r="A10" s="8" t="s">
        <v>3</v>
      </c>
      <c r="B10" s="3"/>
      <c r="C10" s="3" t="s">
        <v>103</v>
      </c>
      <c r="D10" s="9"/>
      <c r="E10" s="3"/>
      <c r="F10" s="8" t="s">
        <v>4</v>
      </c>
      <c r="G10" s="3"/>
      <c r="H10" s="80" t="s">
        <v>97</v>
      </c>
      <c r="I10" s="80"/>
      <c r="J10" s="80"/>
      <c r="K10" s="9"/>
    </row>
    <row r="11" spans="1:11" ht="13.5" customHeight="1" thickBot="1">
      <c r="A11" s="12"/>
      <c r="B11" s="13"/>
      <c r="C11" s="163"/>
      <c r="D11" s="14"/>
      <c r="E11" s="13"/>
      <c r="F11" s="30"/>
      <c r="G11" s="13"/>
      <c r="H11" s="81"/>
      <c r="I11" s="81"/>
      <c r="J11" s="81"/>
      <c r="K11" s="14"/>
    </row>
    <row r="12" spans="1:11" ht="13.5" customHeight="1" thickBot="1">
      <c r="A12" s="31" t="s">
        <v>5</v>
      </c>
      <c r="B12" s="37"/>
      <c r="C12" s="21" t="s">
        <v>6</v>
      </c>
      <c r="D12" s="18"/>
      <c r="E12" s="32"/>
      <c r="F12" s="31" t="s">
        <v>7</v>
      </c>
      <c r="G12" s="31" t="s">
        <v>8</v>
      </c>
      <c r="H12" s="17" t="s">
        <v>9</v>
      </c>
      <c r="I12" s="38"/>
      <c r="J12" s="160" t="s">
        <v>10</v>
      </c>
      <c r="K12" s="31" t="s">
        <v>72</v>
      </c>
    </row>
    <row r="13" spans="1:20" ht="12.75">
      <c r="A13" s="50"/>
      <c r="B13" s="72" t="s">
        <v>11</v>
      </c>
      <c r="C13" s="70"/>
      <c r="D13" s="73"/>
      <c r="E13" s="34"/>
      <c r="F13" s="55"/>
      <c r="G13" s="60"/>
      <c r="H13" s="64"/>
      <c r="I13" s="65"/>
      <c r="J13" s="161"/>
      <c r="K13" s="85"/>
      <c r="L13" s="182"/>
      <c r="M13" s="182"/>
      <c r="N13" s="182"/>
      <c r="O13" s="180"/>
      <c r="P13" s="180"/>
      <c r="Q13" s="180"/>
      <c r="R13" s="180"/>
      <c r="S13" s="182"/>
      <c r="T13" s="182"/>
    </row>
    <row r="14" spans="1:21" ht="12.75">
      <c r="A14" s="24"/>
      <c r="B14" s="66"/>
      <c r="C14" s="34" t="s">
        <v>40</v>
      </c>
      <c r="D14" s="41">
        <v>2551</v>
      </c>
      <c r="E14" s="34"/>
      <c r="F14" s="56" t="s">
        <v>13</v>
      </c>
      <c r="G14" s="61"/>
      <c r="H14" s="66"/>
      <c r="I14" s="26"/>
      <c r="J14" s="158"/>
      <c r="K14" s="86"/>
      <c r="L14" s="182"/>
      <c r="M14" s="182"/>
      <c r="N14" s="182"/>
      <c r="O14" s="180"/>
      <c r="P14" s="185"/>
      <c r="Q14" s="185"/>
      <c r="R14" s="179"/>
      <c r="S14" s="182"/>
      <c r="T14" s="182"/>
      <c r="U14" s="35"/>
    </row>
    <row r="15" spans="1:21" ht="12.75">
      <c r="A15" s="24"/>
      <c r="B15" s="66"/>
      <c r="C15" s="34" t="s">
        <v>41</v>
      </c>
      <c r="D15" s="41">
        <v>0</v>
      </c>
      <c r="E15" s="34"/>
      <c r="F15" s="56" t="s">
        <v>13</v>
      </c>
      <c r="G15" s="61"/>
      <c r="H15" s="66"/>
      <c r="I15" s="26"/>
      <c r="J15" s="158"/>
      <c r="K15" s="86"/>
      <c r="L15" s="182"/>
      <c r="M15" s="182"/>
      <c r="N15" s="182"/>
      <c r="O15" s="180"/>
      <c r="P15" s="185"/>
      <c r="Q15" s="185"/>
      <c r="R15" s="179"/>
      <c r="S15" s="182"/>
      <c r="T15" s="182"/>
      <c r="U15" s="35"/>
    </row>
    <row r="16" spans="1:21" ht="12.75">
      <c r="A16" s="24"/>
      <c r="B16" s="66"/>
      <c r="C16" s="34" t="s">
        <v>85</v>
      </c>
      <c r="D16" s="175">
        <v>0</v>
      </c>
      <c r="E16" s="34"/>
      <c r="F16" s="56" t="s">
        <v>13</v>
      </c>
      <c r="G16" s="61"/>
      <c r="H16" s="66"/>
      <c r="I16" s="26"/>
      <c r="J16" s="158"/>
      <c r="K16" s="86"/>
      <c r="L16" s="182"/>
      <c r="M16" s="182"/>
      <c r="N16" s="182"/>
      <c r="O16" s="180"/>
      <c r="P16" s="185"/>
      <c r="Q16" s="185"/>
      <c r="R16" s="179"/>
      <c r="S16" s="182"/>
      <c r="T16" s="182"/>
      <c r="U16" s="35"/>
    </row>
    <row r="17" spans="1:21" ht="12.75">
      <c r="A17" s="24"/>
      <c r="B17" s="66"/>
      <c r="C17" s="34" t="s">
        <v>86</v>
      </c>
      <c r="D17" s="175">
        <v>336</v>
      </c>
      <c r="E17" s="34"/>
      <c r="F17" s="56" t="s">
        <v>12</v>
      </c>
      <c r="G17" s="61"/>
      <c r="H17" s="66"/>
      <c r="I17" s="26"/>
      <c r="J17" s="158"/>
      <c r="K17" s="86"/>
      <c r="L17" s="182"/>
      <c r="M17" s="182"/>
      <c r="N17" s="182"/>
      <c r="O17" s="180"/>
      <c r="P17" s="185"/>
      <c r="Q17" s="185"/>
      <c r="R17" s="179"/>
      <c r="S17" s="182"/>
      <c r="T17" s="182"/>
      <c r="U17" s="35"/>
    </row>
    <row r="18" spans="1:21" ht="12.75">
      <c r="A18" s="24"/>
      <c r="B18" s="66"/>
      <c r="C18" s="34" t="s">
        <v>88</v>
      </c>
      <c r="D18" s="175">
        <v>0</v>
      </c>
      <c r="E18" s="34"/>
      <c r="F18" s="56" t="s">
        <v>12</v>
      </c>
      <c r="G18" s="61"/>
      <c r="H18" s="66"/>
      <c r="I18" s="26"/>
      <c r="J18" s="158"/>
      <c r="K18" s="86"/>
      <c r="L18" s="182"/>
      <c r="M18" s="182"/>
      <c r="N18" s="182"/>
      <c r="O18" s="180"/>
      <c r="P18" s="185"/>
      <c r="Q18" s="185"/>
      <c r="R18" s="179"/>
      <c r="S18" s="182"/>
      <c r="T18" s="182"/>
      <c r="U18" s="35"/>
    </row>
    <row r="19" spans="1:21" ht="12.75">
      <c r="A19" s="24"/>
      <c r="B19" s="66"/>
      <c r="C19" s="34" t="s">
        <v>87</v>
      </c>
      <c r="D19" s="175">
        <v>0</v>
      </c>
      <c r="E19" s="34"/>
      <c r="F19" s="56" t="s">
        <v>12</v>
      </c>
      <c r="G19" s="61"/>
      <c r="H19" s="66"/>
      <c r="I19" s="26"/>
      <c r="J19" s="158"/>
      <c r="K19" s="86"/>
      <c r="L19" s="182"/>
      <c r="M19" s="182"/>
      <c r="N19" s="182"/>
      <c r="O19" s="180"/>
      <c r="P19" s="185"/>
      <c r="Q19" s="185"/>
      <c r="R19" s="179"/>
      <c r="S19" s="182"/>
      <c r="T19" s="182"/>
      <c r="U19" s="35"/>
    </row>
    <row r="20" spans="1:21" ht="12.75">
      <c r="A20" s="24"/>
      <c r="B20" s="66"/>
      <c r="C20" s="34"/>
      <c r="D20" s="41"/>
      <c r="E20" s="34"/>
      <c r="F20" s="56"/>
      <c r="G20" s="61"/>
      <c r="H20" s="66"/>
      <c r="I20" s="26"/>
      <c r="J20" s="158"/>
      <c r="K20" s="86"/>
      <c r="L20" s="182"/>
      <c r="M20" s="182"/>
      <c r="N20" s="182"/>
      <c r="O20" s="180"/>
      <c r="P20" s="185"/>
      <c r="Q20" s="185"/>
      <c r="R20" s="179"/>
      <c r="S20" s="182"/>
      <c r="T20" s="182"/>
      <c r="U20" s="35"/>
    </row>
    <row r="21" spans="1:18" ht="12.75">
      <c r="A21" s="40" t="s">
        <v>14</v>
      </c>
      <c r="B21" s="74" t="s">
        <v>91</v>
      </c>
      <c r="C21" s="34"/>
      <c r="D21" s="25"/>
      <c r="E21" s="34"/>
      <c r="F21" s="57"/>
      <c r="G21" s="61"/>
      <c r="H21" s="66"/>
      <c r="I21" s="28"/>
      <c r="J21" s="158"/>
      <c r="K21" s="86"/>
      <c r="M21" s="35"/>
      <c r="R21" s="180"/>
    </row>
    <row r="22" spans="1:23" ht="12.75" customHeight="1">
      <c r="A22" s="27" t="s">
        <v>15</v>
      </c>
      <c r="B22" s="8" t="s">
        <v>84</v>
      </c>
      <c r="C22" s="3"/>
      <c r="D22" s="9"/>
      <c r="F22" s="56" t="s">
        <v>13</v>
      </c>
      <c r="G22" s="165">
        <v>3</v>
      </c>
      <c r="H22" s="8"/>
      <c r="I22" s="54">
        <v>260</v>
      </c>
      <c r="J22" s="157">
        <f>ROUND(G22*I22,2)</f>
        <v>780</v>
      </c>
      <c r="K22" s="153" t="s">
        <v>73</v>
      </c>
      <c r="M22" s="35"/>
      <c r="N22" s="33"/>
      <c r="O22" s="33"/>
      <c r="P22" s="53"/>
      <c r="Q22" s="1"/>
      <c r="R22" s="181"/>
      <c r="T22" s="79"/>
      <c r="W22" s="79"/>
    </row>
    <row r="23" spans="1:23" ht="12.75" customHeight="1">
      <c r="A23" s="27"/>
      <c r="B23" s="8"/>
      <c r="C23" s="3"/>
      <c r="D23" s="9"/>
      <c r="F23" s="56"/>
      <c r="G23" s="165"/>
      <c r="H23" s="8"/>
      <c r="I23" s="54"/>
      <c r="J23" s="157"/>
      <c r="K23" s="153"/>
      <c r="M23" s="35"/>
      <c r="O23" s="33"/>
      <c r="P23" s="53"/>
      <c r="Q23" s="1"/>
      <c r="R23" s="182"/>
      <c r="T23" s="79"/>
      <c r="W23" s="79"/>
    </row>
    <row r="24" spans="1:20" ht="12.75">
      <c r="A24" s="90" t="s">
        <v>25</v>
      </c>
      <c r="B24" s="74" t="s">
        <v>90</v>
      </c>
      <c r="C24" s="34"/>
      <c r="D24" s="25"/>
      <c r="E24" s="34"/>
      <c r="F24" s="57"/>
      <c r="G24" s="176"/>
      <c r="H24" s="94"/>
      <c r="I24" s="28"/>
      <c r="J24" s="157"/>
      <c r="K24" s="86"/>
      <c r="L24" s="180"/>
      <c r="M24" s="180"/>
      <c r="N24" s="182"/>
      <c r="O24" s="182"/>
      <c r="P24" s="182"/>
      <c r="Q24" s="182"/>
      <c r="R24" s="182"/>
      <c r="S24" s="182"/>
      <c r="T24" s="182"/>
    </row>
    <row r="25" spans="1:20" ht="12.75">
      <c r="A25" s="27" t="s">
        <v>27</v>
      </c>
      <c r="B25" s="87" t="s">
        <v>95</v>
      </c>
      <c r="C25" s="88"/>
      <c r="D25" s="89"/>
      <c r="E25" s="34"/>
      <c r="F25" s="56" t="s">
        <v>13</v>
      </c>
      <c r="G25" s="165">
        <f>D14</f>
        <v>2551</v>
      </c>
      <c r="H25" s="94"/>
      <c r="I25" s="54">
        <v>1.6</v>
      </c>
      <c r="J25" s="157">
        <f aca="true" t="shared" si="0" ref="J25:J40">ROUND(G25*I25,2)</f>
        <v>4081.6</v>
      </c>
      <c r="K25" s="153" t="s">
        <v>74</v>
      </c>
      <c r="L25" s="182"/>
      <c r="M25" s="186"/>
      <c r="N25" s="182"/>
      <c r="O25" s="180"/>
      <c r="P25" s="180"/>
      <c r="Q25" s="180"/>
      <c r="R25" s="180"/>
      <c r="S25" s="182"/>
      <c r="T25" s="182"/>
    </row>
    <row r="26" spans="1:20" ht="12.75">
      <c r="A26" s="24"/>
      <c r="B26" s="66"/>
      <c r="C26" s="34"/>
      <c r="D26" s="22"/>
      <c r="E26" s="34"/>
      <c r="F26" s="56"/>
      <c r="G26" s="165"/>
      <c r="H26" s="94"/>
      <c r="I26" s="26"/>
      <c r="J26" s="157"/>
      <c r="K26" s="154"/>
      <c r="L26" s="182"/>
      <c r="M26" s="186"/>
      <c r="N26" s="182"/>
      <c r="O26" s="180"/>
      <c r="P26" s="187"/>
      <c r="Q26" s="187"/>
      <c r="R26" s="179"/>
      <c r="S26" s="182"/>
      <c r="T26" s="182"/>
    </row>
    <row r="27" spans="1:20" ht="12.75">
      <c r="A27" s="90" t="s">
        <v>30</v>
      </c>
      <c r="B27" s="74" t="s">
        <v>22</v>
      </c>
      <c r="C27" s="34"/>
      <c r="D27" s="25"/>
      <c r="E27" s="34"/>
      <c r="F27" s="57"/>
      <c r="G27" s="165"/>
      <c r="H27" s="94"/>
      <c r="I27" s="28"/>
      <c r="J27" s="157"/>
      <c r="K27" s="154"/>
      <c r="L27" s="182"/>
      <c r="M27" s="186"/>
      <c r="N27" s="182"/>
      <c r="O27" s="180"/>
      <c r="P27" s="180"/>
      <c r="Q27" s="180"/>
      <c r="R27" s="180"/>
      <c r="S27" s="182"/>
      <c r="T27" s="182"/>
    </row>
    <row r="28" spans="1:20" s="79" customFormat="1" ht="12.75">
      <c r="A28" s="27" t="s">
        <v>32</v>
      </c>
      <c r="B28" s="87" t="s">
        <v>82</v>
      </c>
      <c r="C28" s="88"/>
      <c r="D28" s="89"/>
      <c r="E28" s="34"/>
      <c r="F28" s="56" t="s">
        <v>12</v>
      </c>
      <c r="G28" s="165">
        <f>D17</f>
        <v>336</v>
      </c>
      <c r="H28" s="94"/>
      <c r="I28" s="54">
        <v>29</v>
      </c>
      <c r="J28" s="157">
        <f t="shared" si="0"/>
        <v>9744</v>
      </c>
      <c r="K28" s="153" t="s">
        <v>75</v>
      </c>
      <c r="L28" s="182"/>
      <c r="M28" s="186"/>
      <c r="N28" s="182"/>
      <c r="O28" s="188"/>
      <c r="P28" s="188"/>
      <c r="Q28" s="183"/>
      <c r="R28" s="183"/>
      <c r="S28" s="189"/>
      <c r="T28" s="189"/>
    </row>
    <row r="29" spans="1:20" s="79" customFormat="1" ht="12.75">
      <c r="A29" s="27" t="s">
        <v>33</v>
      </c>
      <c r="B29" s="178" t="s">
        <v>99</v>
      </c>
      <c r="C29" s="88"/>
      <c r="D29" s="89"/>
      <c r="E29" s="34"/>
      <c r="F29" s="56" t="s">
        <v>13</v>
      </c>
      <c r="G29" s="165">
        <v>14.4</v>
      </c>
      <c r="H29" s="66"/>
      <c r="I29" s="95">
        <v>18.65</v>
      </c>
      <c r="J29" s="174">
        <f t="shared" si="0"/>
        <v>268.56</v>
      </c>
      <c r="K29" s="153" t="s">
        <v>100</v>
      </c>
      <c r="L29" s="182"/>
      <c r="M29" s="186"/>
      <c r="N29" s="182"/>
      <c r="O29" s="188"/>
      <c r="P29" s="188"/>
      <c r="Q29" s="183"/>
      <c r="R29" s="183"/>
      <c r="S29" s="189"/>
      <c r="T29" s="189"/>
    </row>
    <row r="30" spans="1:20" ht="27.75" customHeight="1">
      <c r="A30" s="91" t="s">
        <v>35</v>
      </c>
      <c r="B30" s="198" t="s">
        <v>34</v>
      </c>
      <c r="C30" s="199"/>
      <c r="D30" s="200"/>
      <c r="E30" s="34"/>
      <c r="F30" s="92" t="s">
        <v>13</v>
      </c>
      <c r="G30" s="165">
        <f>D14</f>
        <v>2551</v>
      </c>
      <c r="H30" s="94"/>
      <c r="I30" s="95">
        <v>31</v>
      </c>
      <c r="J30" s="157">
        <f t="shared" si="0"/>
        <v>79081</v>
      </c>
      <c r="K30" s="155" t="s">
        <v>76</v>
      </c>
      <c r="L30" s="182"/>
      <c r="M30" s="186"/>
      <c r="N30" s="181"/>
      <c r="O30" s="180"/>
      <c r="P30" s="187"/>
      <c r="Q30" s="188"/>
      <c r="R30" s="179"/>
      <c r="S30" s="182"/>
      <c r="T30" s="182"/>
    </row>
    <row r="31" spans="1:20" ht="12.75" customHeight="1">
      <c r="A31" s="27"/>
      <c r="B31" s="66"/>
      <c r="C31" s="34"/>
      <c r="D31" s="25"/>
      <c r="E31" s="34"/>
      <c r="F31" s="56"/>
      <c r="G31" s="165"/>
      <c r="H31" s="94"/>
      <c r="I31" s="54"/>
      <c r="J31" s="157"/>
      <c r="K31" s="154"/>
      <c r="L31" s="182"/>
      <c r="M31" s="186"/>
      <c r="N31" s="182"/>
      <c r="O31" s="179"/>
      <c r="P31" s="180"/>
      <c r="Q31" s="180"/>
      <c r="R31" s="179"/>
      <c r="S31" s="182"/>
      <c r="T31" s="182"/>
    </row>
    <row r="32" spans="1:20" ht="12.75" customHeight="1">
      <c r="A32" s="78" t="s">
        <v>42</v>
      </c>
      <c r="B32" s="74" t="s">
        <v>26</v>
      </c>
      <c r="C32" s="34"/>
      <c r="D32" s="9"/>
      <c r="E32" s="34"/>
      <c r="F32" s="58"/>
      <c r="G32" s="165"/>
      <c r="H32" s="166"/>
      <c r="I32" s="9"/>
      <c r="J32" s="157"/>
      <c r="K32" s="154"/>
      <c r="L32" s="182"/>
      <c r="M32" s="186"/>
      <c r="N32" s="182"/>
      <c r="O32" s="179"/>
      <c r="P32" s="180"/>
      <c r="Q32" s="180"/>
      <c r="R32" s="179"/>
      <c r="S32" s="182"/>
      <c r="T32" s="182"/>
    </row>
    <row r="33" spans="1:20" ht="12.75" customHeight="1">
      <c r="A33" s="77" t="s">
        <v>43</v>
      </c>
      <c r="B33" s="87" t="s">
        <v>39</v>
      </c>
      <c r="C33" s="34"/>
      <c r="D33" s="25"/>
      <c r="E33" s="34"/>
      <c r="F33" s="92" t="s">
        <v>12</v>
      </c>
      <c r="G33" s="165">
        <v>203</v>
      </c>
      <c r="H33" s="177"/>
      <c r="I33" s="95">
        <v>18.2</v>
      </c>
      <c r="J33" s="157">
        <f t="shared" si="0"/>
        <v>3694.6</v>
      </c>
      <c r="K33" s="155" t="s">
        <v>77</v>
      </c>
      <c r="L33" s="182"/>
      <c r="M33" s="186"/>
      <c r="N33" s="182"/>
      <c r="O33" s="180"/>
      <c r="P33" s="180"/>
      <c r="Q33" s="180"/>
      <c r="R33" s="179"/>
      <c r="S33" s="182"/>
      <c r="T33" s="182"/>
    </row>
    <row r="34" spans="1:20" ht="12.75" customHeight="1">
      <c r="A34" s="77" t="s">
        <v>44</v>
      </c>
      <c r="B34" s="66" t="s">
        <v>48</v>
      </c>
      <c r="C34" s="34"/>
      <c r="D34" s="25"/>
      <c r="E34" s="34"/>
      <c r="F34" s="92" t="s">
        <v>12</v>
      </c>
      <c r="G34" s="165">
        <f>G33</f>
        <v>203</v>
      </c>
      <c r="H34" s="177"/>
      <c r="I34" s="95">
        <v>34</v>
      </c>
      <c r="J34" s="157">
        <f t="shared" si="0"/>
        <v>6902</v>
      </c>
      <c r="K34" s="155" t="s">
        <v>78</v>
      </c>
      <c r="L34" s="182"/>
      <c r="M34" s="186"/>
      <c r="N34" s="182"/>
      <c r="O34" s="180"/>
      <c r="P34" s="180"/>
      <c r="Q34" s="180"/>
      <c r="R34" s="179"/>
      <c r="S34" s="182"/>
      <c r="T34" s="182"/>
    </row>
    <row r="35" spans="1:20" ht="12.75" customHeight="1">
      <c r="A35" s="77" t="s">
        <v>92</v>
      </c>
      <c r="B35" s="66" t="s">
        <v>36</v>
      </c>
      <c r="C35" s="34"/>
      <c r="D35" s="25"/>
      <c r="E35" s="34"/>
      <c r="F35" s="92" t="s">
        <v>38</v>
      </c>
      <c r="G35" s="93">
        <f>ROUND((G33*1.5*0.8)+(0*1.7*1.2)+(0*1.9*1.6)+(0*2.1*2),2)</f>
        <v>243.6</v>
      </c>
      <c r="H35" s="177"/>
      <c r="I35" s="95">
        <v>6.8</v>
      </c>
      <c r="J35" s="157">
        <f t="shared" si="0"/>
        <v>1656.48</v>
      </c>
      <c r="K35" s="155" t="s">
        <v>79</v>
      </c>
      <c r="L35" s="182"/>
      <c r="M35" s="186"/>
      <c r="N35" s="182"/>
      <c r="O35" s="180"/>
      <c r="P35" s="180"/>
      <c r="Q35" s="180"/>
      <c r="R35" s="179"/>
      <c r="S35" s="182"/>
      <c r="T35" s="182"/>
    </row>
    <row r="36" spans="1:20" ht="12.75" customHeight="1">
      <c r="A36" s="77" t="s">
        <v>93</v>
      </c>
      <c r="B36" s="66" t="s">
        <v>37</v>
      </c>
      <c r="C36" s="34"/>
      <c r="D36" s="25"/>
      <c r="E36" s="34"/>
      <c r="F36" s="92" t="s">
        <v>38</v>
      </c>
      <c r="G36" s="93">
        <f>ROUND(G35-((G33*3.14159*0.4*0.4)/4)-((0*3.14159*0.6*0.6)/4)-((0*3.14159*0.8*0.8)/4)-((0*3.14159*1*1)/4),2)</f>
        <v>218.09</v>
      </c>
      <c r="H36" s="177"/>
      <c r="I36" s="95">
        <v>14</v>
      </c>
      <c r="J36" s="157">
        <f t="shared" si="0"/>
        <v>3053.26</v>
      </c>
      <c r="K36" s="155" t="s">
        <v>80</v>
      </c>
      <c r="L36" s="182"/>
      <c r="M36" s="186"/>
      <c r="N36" s="182"/>
      <c r="O36" s="180"/>
      <c r="P36" s="185"/>
      <c r="Q36" s="180"/>
      <c r="R36" s="180"/>
      <c r="S36" s="182"/>
      <c r="T36" s="182"/>
    </row>
    <row r="37" spans="1:20" ht="12.75">
      <c r="A37" s="77" t="s">
        <v>94</v>
      </c>
      <c r="B37" s="87" t="s">
        <v>28</v>
      </c>
      <c r="C37" s="34"/>
      <c r="D37" s="25"/>
      <c r="E37" s="34"/>
      <c r="F37" s="56" t="s">
        <v>29</v>
      </c>
      <c r="G37" s="165">
        <v>6</v>
      </c>
      <c r="H37" s="94"/>
      <c r="I37" s="54">
        <v>1050</v>
      </c>
      <c r="J37" s="157">
        <f t="shared" si="0"/>
        <v>6300</v>
      </c>
      <c r="K37" s="153" t="s">
        <v>81</v>
      </c>
      <c r="L37" s="182"/>
      <c r="M37" s="186"/>
      <c r="N37" s="181"/>
      <c r="O37" s="180"/>
      <c r="P37" s="185"/>
      <c r="Q37" s="185"/>
      <c r="R37" s="179"/>
      <c r="S37" s="182"/>
      <c r="T37" s="182"/>
    </row>
    <row r="38" spans="1:20" ht="12.75">
      <c r="A38" s="77"/>
      <c r="B38" s="83"/>
      <c r="C38" s="3"/>
      <c r="D38" s="9"/>
      <c r="F38" s="58"/>
      <c r="G38" s="165"/>
      <c r="H38" s="166"/>
      <c r="I38" s="9"/>
      <c r="J38" s="157"/>
      <c r="K38" s="154"/>
      <c r="L38" s="182"/>
      <c r="M38" s="186"/>
      <c r="N38" s="182"/>
      <c r="O38" s="180"/>
      <c r="P38" s="187"/>
      <c r="Q38" s="185"/>
      <c r="R38" s="179"/>
      <c r="S38" s="182"/>
      <c r="T38" s="182"/>
    </row>
    <row r="39" spans="1:20" ht="12.75">
      <c r="A39" s="78" t="s">
        <v>45</v>
      </c>
      <c r="B39" s="74" t="s">
        <v>31</v>
      </c>
      <c r="C39" s="42"/>
      <c r="D39" s="25"/>
      <c r="E39" s="34"/>
      <c r="F39" s="58"/>
      <c r="G39" s="165"/>
      <c r="H39" s="166"/>
      <c r="I39" s="9"/>
      <c r="J39" s="157"/>
      <c r="K39" s="154"/>
      <c r="L39" s="182"/>
      <c r="M39" s="186"/>
      <c r="N39" s="182"/>
      <c r="O39" s="180"/>
      <c r="P39" s="187"/>
      <c r="Q39" s="187"/>
      <c r="R39" s="179"/>
      <c r="S39" s="182"/>
      <c r="T39" s="182"/>
    </row>
    <row r="40" spans="1:23" ht="26.25" customHeight="1">
      <c r="A40" s="91" t="s">
        <v>46</v>
      </c>
      <c r="B40" s="201" t="s">
        <v>83</v>
      </c>
      <c r="C40" s="202"/>
      <c r="D40" s="203"/>
      <c r="E40" s="164"/>
      <c r="F40" s="96" t="s">
        <v>29</v>
      </c>
      <c r="G40" s="165">
        <v>1</v>
      </c>
      <c r="H40" s="166"/>
      <c r="I40" s="97">
        <v>285</v>
      </c>
      <c r="J40" s="157">
        <f t="shared" si="0"/>
        <v>285</v>
      </c>
      <c r="K40" s="162" t="s">
        <v>96</v>
      </c>
      <c r="L40" s="191"/>
      <c r="M40" s="190"/>
      <c r="N40" s="182"/>
      <c r="O40" s="180"/>
      <c r="P40" s="187"/>
      <c r="Q40" s="182"/>
      <c r="R40" s="182"/>
      <c r="S40" s="182"/>
      <c r="T40" s="182"/>
      <c r="W40" s="79"/>
    </row>
    <row r="41" spans="1:20" ht="12.75" customHeight="1">
      <c r="A41" s="27"/>
      <c r="B41" s="66"/>
      <c r="C41" s="34"/>
      <c r="D41" s="25"/>
      <c r="E41" s="34"/>
      <c r="F41" s="56"/>
      <c r="G41" s="165"/>
      <c r="H41" s="94"/>
      <c r="I41" s="95"/>
      <c r="J41" s="157"/>
      <c r="K41" s="154"/>
      <c r="L41" s="191"/>
      <c r="M41" s="190"/>
      <c r="N41" s="182"/>
      <c r="O41" s="181"/>
      <c r="P41" s="180"/>
      <c r="Q41" s="187"/>
      <c r="R41" s="179"/>
      <c r="S41" s="182"/>
      <c r="T41" s="182"/>
    </row>
    <row r="42" spans="1:20" ht="12.75">
      <c r="A42" s="27"/>
      <c r="B42" s="66"/>
      <c r="C42" s="34"/>
      <c r="D42" s="25"/>
      <c r="E42" s="34"/>
      <c r="F42" s="56"/>
      <c r="G42" s="62"/>
      <c r="H42" s="66"/>
      <c r="I42" s="28"/>
      <c r="J42" s="158"/>
      <c r="K42" s="154"/>
      <c r="L42" s="182"/>
      <c r="M42" s="186"/>
      <c r="N42" s="181"/>
      <c r="O42" s="180"/>
      <c r="P42" s="187"/>
      <c r="Q42" s="187"/>
      <c r="R42" s="179"/>
      <c r="S42" s="182"/>
      <c r="T42" s="182"/>
    </row>
    <row r="43" spans="1:20" ht="12.75" customHeight="1" thickBot="1">
      <c r="A43" s="51"/>
      <c r="B43" s="67"/>
      <c r="C43" s="71"/>
      <c r="D43" s="75"/>
      <c r="E43" s="34"/>
      <c r="F43" s="59"/>
      <c r="G43" s="63"/>
      <c r="H43" s="67"/>
      <c r="I43" s="68"/>
      <c r="J43" s="158"/>
      <c r="K43" s="156"/>
      <c r="L43" s="192"/>
      <c r="M43" s="192"/>
      <c r="N43" s="192"/>
      <c r="O43" s="180"/>
      <c r="P43" s="184"/>
      <c r="Q43" s="187"/>
      <c r="R43" s="179"/>
      <c r="S43" s="182"/>
      <c r="T43" s="182"/>
    </row>
    <row r="44" spans="1:20" ht="12.75" customHeight="1" thickBot="1">
      <c r="A44" s="69"/>
      <c r="B44" s="29" t="s">
        <v>21</v>
      </c>
      <c r="C44" s="39"/>
      <c r="D44" s="23"/>
      <c r="E44" s="23"/>
      <c r="F44" s="23"/>
      <c r="G44" s="23"/>
      <c r="H44" s="23"/>
      <c r="I44" s="23"/>
      <c r="J44" s="159">
        <f>SUM(J22:J43)</f>
        <v>115846.5</v>
      </c>
      <c r="K44" s="152"/>
      <c r="L44" s="182"/>
      <c r="M44" s="182"/>
      <c r="N44" s="182"/>
      <c r="O44" s="180"/>
      <c r="P44" s="184"/>
      <c r="Q44" s="180"/>
      <c r="R44" s="184"/>
      <c r="S44" s="182"/>
      <c r="T44" s="182"/>
    </row>
    <row r="45" spans="1:20" ht="12.75" customHeight="1">
      <c r="A45" s="19" t="s">
        <v>16</v>
      </c>
      <c r="B45" s="7"/>
      <c r="C45" s="19" t="s">
        <v>17</v>
      </c>
      <c r="D45" s="6"/>
      <c r="E45" s="6"/>
      <c r="F45" s="6"/>
      <c r="G45" s="6"/>
      <c r="H45" s="6"/>
      <c r="I45" s="6"/>
      <c r="J45" s="6"/>
      <c r="K45" s="9"/>
      <c r="L45" s="182"/>
      <c r="M45" s="182"/>
      <c r="N45" s="182"/>
      <c r="O45" s="180"/>
      <c r="P45" s="180"/>
      <c r="Q45" s="180"/>
      <c r="R45" s="179"/>
      <c r="S45" s="180"/>
      <c r="T45" s="182"/>
    </row>
    <row r="46" spans="1:20" ht="12.75" customHeight="1">
      <c r="A46" s="20" t="s">
        <v>18</v>
      </c>
      <c r="B46" s="9"/>
      <c r="C46" s="8"/>
      <c r="D46" s="3"/>
      <c r="E46" s="3"/>
      <c r="F46" s="3"/>
      <c r="G46" s="3"/>
      <c r="H46" s="3"/>
      <c r="I46" s="3"/>
      <c r="J46" s="82"/>
      <c r="K46" s="9"/>
      <c r="L46" s="182"/>
      <c r="M46" s="182"/>
      <c r="N46" s="182"/>
      <c r="O46" s="180"/>
      <c r="P46" s="180"/>
      <c r="Q46" s="180"/>
      <c r="R46" s="180"/>
      <c r="S46" s="182"/>
      <c r="T46" s="182"/>
    </row>
    <row r="47" spans="1:20" ht="12.75" customHeight="1">
      <c r="A47" s="49">
        <f>K7</f>
        <v>41610</v>
      </c>
      <c r="B47" s="9"/>
      <c r="C47" s="36" t="s">
        <v>47</v>
      </c>
      <c r="D47" s="4"/>
      <c r="E47" s="3"/>
      <c r="F47" s="2" t="s">
        <v>19</v>
      </c>
      <c r="G47" s="4"/>
      <c r="H47" s="4"/>
      <c r="I47" s="4"/>
      <c r="J47" s="4"/>
      <c r="K47" s="170"/>
      <c r="L47" s="182"/>
      <c r="M47" s="182"/>
      <c r="N47" s="182"/>
      <c r="O47" s="180"/>
      <c r="P47" s="180"/>
      <c r="Q47" s="180"/>
      <c r="R47" s="180"/>
      <c r="S47" s="182"/>
      <c r="T47" s="182"/>
    </row>
    <row r="48" spans="1:20" ht="12" customHeight="1" thickBot="1">
      <c r="A48" s="12"/>
      <c r="B48" s="14"/>
      <c r="C48" s="12"/>
      <c r="D48" s="13"/>
      <c r="E48" s="13"/>
      <c r="F48" s="13"/>
      <c r="G48" s="13"/>
      <c r="H48" s="13"/>
      <c r="I48" s="13"/>
      <c r="J48" s="13"/>
      <c r="K48" s="14"/>
      <c r="L48" s="182"/>
      <c r="M48" s="182"/>
      <c r="N48" s="182"/>
      <c r="O48" s="180"/>
      <c r="P48" s="180"/>
      <c r="Q48" s="180"/>
      <c r="R48" s="180"/>
      <c r="S48" s="182"/>
      <c r="T48" s="182"/>
    </row>
    <row r="49" spans="12:20" ht="12.75" customHeight="1">
      <c r="L49" s="182"/>
      <c r="M49" s="182"/>
      <c r="N49" s="182"/>
      <c r="O49" s="180"/>
      <c r="P49" s="184"/>
      <c r="Q49" s="180"/>
      <c r="R49" s="180"/>
      <c r="S49" s="182"/>
      <c r="T49" s="182"/>
    </row>
    <row r="50" spans="10:20" ht="18" customHeight="1">
      <c r="J50" s="33"/>
      <c r="L50" s="182"/>
      <c r="M50" s="182"/>
      <c r="N50" s="182"/>
      <c r="O50" s="180"/>
      <c r="P50" s="180"/>
      <c r="Q50" s="180"/>
      <c r="R50" s="180"/>
      <c r="S50" s="182"/>
      <c r="T50" s="182"/>
    </row>
    <row r="51" spans="10:20" ht="12.75" customHeight="1">
      <c r="J51" s="33"/>
      <c r="L51" s="182"/>
      <c r="M51" s="182"/>
      <c r="N51" s="182"/>
      <c r="O51" s="180"/>
      <c r="P51" s="180"/>
      <c r="Q51" s="180"/>
      <c r="R51" s="180"/>
      <c r="S51" s="182"/>
      <c r="T51" s="182"/>
    </row>
    <row r="52" spans="1:20" ht="12.75" customHeight="1">
      <c r="A52" s="3"/>
      <c r="B52" s="3"/>
      <c r="C52" s="3"/>
      <c r="D52" s="3"/>
      <c r="J52" s="33"/>
      <c r="L52" s="182"/>
      <c r="M52" s="182"/>
      <c r="N52" s="182"/>
      <c r="O52" s="180"/>
      <c r="P52" s="184"/>
      <c r="Q52" s="180"/>
      <c r="R52" s="180"/>
      <c r="S52" s="182"/>
      <c r="T52" s="182"/>
    </row>
    <row r="53" spans="1:20" ht="12.75">
      <c r="A53" s="43"/>
      <c r="B53" s="34"/>
      <c r="C53" s="34"/>
      <c r="D53" s="3"/>
      <c r="J53" s="33">
        <f>J44/D14</f>
        <v>45.41219129753038</v>
      </c>
      <c r="L53" s="182"/>
      <c r="M53" s="182"/>
      <c r="N53" s="182"/>
      <c r="O53" s="180"/>
      <c r="P53" s="180"/>
      <c r="Q53" s="180"/>
      <c r="R53" s="180"/>
      <c r="S53" s="182"/>
      <c r="T53" s="182"/>
    </row>
    <row r="54" spans="1:20" ht="12.75">
      <c r="A54" s="43"/>
      <c r="B54" s="34"/>
      <c r="C54" s="34"/>
      <c r="D54" s="3"/>
      <c r="L54" s="182"/>
      <c r="M54" s="182"/>
      <c r="N54" s="182"/>
      <c r="O54" s="180"/>
      <c r="P54" s="180"/>
      <c r="Q54" s="180"/>
      <c r="R54" s="180"/>
      <c r="S54" s="182"/>
      <c r="T54" s="182"/>
    </row>
    <row r="55" spans="12:20" ht="11.25">
      <c r="L55" s="182"/>
      <c r="M55" s="182"/>
      <c r="N55" s="182"/>
      <c r="O55" s="180"/>
      <c r="P55" s="180"/>
      <c r="Q55" s="180"/>
      <c r="R55" s="180"/>
      <c r="S55" s="182"/>
      <c r="T55" s="182"/>
    </row>
    <row r="56" spans="12:20" ht="11.25">
      <c r="L56" s="182"/>
      <c r="M56" s="182"/>
      <c r="N56" s="182"/>
      <c r="O56" s="180"/>
      <c r="P56" s="180"/>
      <c r="Q56" s="180"/>
      <c r="R56" s="180"/>
      <c r="S56" s="182"/>
      <c r="T56" s="182"/>
    </row>
    <row r="57" spans="12:20" ht="11.25">
      <c r="L57" s="182"/>
      <c r="M57" s="182"/>
      <c r="N57" s="182"/>
      <c r="O57" s="180"/>
      <c r="P57" s="180"/>
      <c r="Q57" s="180"/>
      <c r="R57" s="180"/>
      <c r="S57" s="182"/>
      <c r="T57" s="182"/>
    </row>
    <row r="58" spans="12:20" ht="11.25">
      <c r="L58" s="182"/>
      <c r="M58" s="182"/>
      <c r="N58" s="182"/>
      <c r="O58" s="180"/>
      <c r="P58" s="180"/>
      <c r="Q58" s="180"/>
      <c r="R58" s="180"/>
      <c r="S58" s="182"/>
      <c r="T58" s="182"/>
    </row>
    <row r="59" spans="12:20" ht="11.25">
      <c r="L59" s="182"/>
      <c r="M59" s="182"/>
      <c r="N59" s="182"/>
      <c r="O59" s="180"/>
      <c r="P59" s="180"/>
      <c r="Q59" s="180"/>
      <c r="R59" s="180"/>
      <c r="S59" s="182"/>
      <c r="T59" s="182"/>
    </row>
  </sheetData>
  <sheetProtection/>
  <mergeCells count="3">
    <mergeCell ref="D3:J3"/>
    <mergeCell ref="B30:D30"/>
    <mergeCell ref="B40:D40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1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0.85546875" style="0" customWidth="1"/>
    <col min="2" max="2" width="10.8515625" style="0" customWidth="1"/>
    <col min="3" max="3" width="7.8515625" style="0" customWidth="1"/>
    <col min="4" max="4" width="13.28125" style="0" customWidth="1"/>
    <col min="6" max="6" width="2.7109375" style="0" hidden="1" customWidth="1"/>
    <col min="7" max="7" width="16.421875" style="0" customWidth="1"/>
    <col min="8" max="8" width="8.57421875" style="0" customWidth="1"/>
    <col min="9" max="9" width="9.28125" style="0" customWidth="1"/>
    <col min="10" max="10" width="14.28125" style="0" customWidth="1"/>
    <col min="11" max="11" width="9.28125" style="0" customWidth="1"/>
    <col min="12" max="12" width="14.28125" style="0" customWidth="1"/>
    <col min="13" max="13" width="10.140625" style="0" customWidth="1"/>
    <col min="14" max="14" width="18.28125" style="0" customWidth="1"/>
  </cols>
  <sheetData>
    <row r="1" ht="14.25" customHeight="1"/>
    <row r="2" spans="2:21" ht="21" customHeight="1">
      <c r="B2" s="207" t="s">
        <v>49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P2" s="45"/>
      <c r="Q2" s="45"/>
      <c r="R2" s="45"/>
      <c r="S2" s="45"/>
      <c r="T2" s="45"/>
      <c r="U2" s="45"/>
    </row>
    <row r="3" spans="10:21" ht="12.75" customHeight="1" thickBot="1">
      <c r="J3" s="98"/>
      <c r="K3" s="98"/>
      <c r="L3" s="98"/>
      <c r="N3" s="98"/>
      <c r="P3" s="45"/>
      <c r="Q3" s="45"/>
      <c r="R3" s="45"/>
      <c r="S3" s="45"/>
      <c r="T3" s="45"/>
      <c r="U3" s="45"/>
    </row>
    <row r="4" spans="2:21" ht="14.25" customHeight="1" thickTop="1">
      <c r="B4" s="151" t="s">
        <v>89</v>
      </c>
      <c r="C4" s="99"/>
      <c r="D4" s="99"/>
      <c r="E4" s="99"/>
      <c r="F4" s="99"/>
      <c r="G4" s="99"/>
      <c r="H4" s="100"/>
      <c r="I4" s="99" t="s">
        <v>67</v>
      </c>
      <c r="J4" s="99"/>
      <c r="K4" s="99"/>
      <c r="L4" s="100"/>
      <c r="M4" s="101" t="s">
        <v>50</v>
      </c>
      <c r="N4" s="102">
        <f>'Rua Vergilio Sabino da Silva'!K7</f>
        <v>41610</v>
      </c>
      <c r="P4" s="103"/>
      <c r="Q4" s="103"/>
      <c r="R4" s="103"/>
      <c r="S4" s="104"/>
      <c r="T4" s="103"/>
      <c r="U4" s="45"/>
    </row>
    <row r="5" spans="2:21" ht="14.25" customHeight="1">
      <c r="B5" s="194" t="s">
        <v>104</v>
      </c>
      <c r="C5" s="104"/>
      <c r="D5" s="104"/>
      <c r="E5" s="104"/>
      <c r="F5" s="104"/>
      <c r="G5" s="104"/>
      <c r="H5" s="105"/>
      <c r="I5" s="103" t="s">
        <v>51</v>
      </c>
      <c r="J5" s="103"/>
      <c r="K5" s="103"/>
      <c r="L5" s="103"/>
      <c r="M5" s="150" t="s">
        <v>70</v>
      </c>
      <c r="N5" s="195" t="s">
        <v>71</v>
      </c>
      <c r="P5" s="103"/>
      <c r="Q5" s="103"/>
      <c r="R5" s="107"/>
      <c r="S5" s="104"/>
      <c r="T5" s="45"/>
      <c r="U5" s="45"/>
    </row>
    <row r="6" spans="2:21" s="108" customFormat="1" ht="14.25" customHeight="1">
      <c r="B6" s="194" t="s">
        <v>105</v>
      </c>
      <c r="C6" s="104"/>
      <c r="D6" s="104"/>
      <c r="E6" s="104"/>
      <c r="F6" s="104"/>
      <c r="G6" s="104"/>
      <c r="H6" s="104"/>
      <c r="I6" t="s">
        <v>109</v>
      </c>
      <c r="J6"/>
      <c r="K6"/>
      <c r="L6" s="104"/>
      <c r="M6" s="104"/>
      <c r="N6" s="106"/>
      <c r="P6" s="104"/>
      <c r="Q6" s="104"/>
      <c r="R6" s="104"/>
      <c r="S6" s="104"/>
      <c r="T6" s="104"/>
      <c r="U6" s="104"/>
    </row>
    <row r="7" spans="2:21" ht="14.25" customHeight="1">
      <c r="B7" s="194" t="s">
        <v>106</v>
      </c>
      <c r="C7" s="104"/>
      <c r="D7" s="104"/>
      <c r="E7" s="104"/>
      <c r="F7" s="104"/>
      <c r="G7" s="105"/>
      <c r="H7" s="105"/>
      <c r="I7" s="108"/>
      <c r="L7" s="103"/>
      <c r="M7" s="104"/>
      <c r="N7" s="106"/>
      <c r="P7" s="103"/>
      <c r="Q7" s="103"/>
      <c r="R7" s="103"/>
      <c r="S7" s="104"/>
      <c r="T7" s="45"/>
      <c r="U7" s="45"/>
    </row>
    <row r="8" spans="2:21" ht="14.25" customHeight="1">
      <c r="B8" s="109"/>
      <c r="C8" s="105"/>
      <c r="D8" s="105"/>
      <c r="E8" s="105"/>
      <c r="F8" s="105"/>
      <c r="G8" s="105"/>
      <c r="H8" s="105"/>
      <c r="I8" s="110"/>
      <c r="J8" s="104"/>
      <c r="K8" s="110"/>
      <c r="L8" s="104"/>
      <c r="M8" s="45" t="s">
        <v>108</v>
      </c>
      <c r="N8" s="106"/>
      <c r="P8" s="103"/>
      <c r="Q8" s="103"/>
      <c r="R8" s="103"/>
      <c r="S8" s="104"/>
      <c r="T8" s="45"/>
      <c r="U8" s="45"/>
    </row>
    <row r="9" spans="2:21" ht="7.5" customHeight="1" thickBot="1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P9" s="103"/>
      <c r="Q9" s="103"/>
      <c r="R9" s="103"/>
      <c r="S9" s="104"/>
      <c r="T9" s="45"/>
      <c r="U9" s="45"/>
    </row>
    <row r="10" spans="16:21" ht="4.5" customHeight="1" thickTop="1">
      <c r="P10" s="45"/>
      <c r="Q10" s="45"/>
      <c r="R10" s="45"/>
      <c r="S10" s="45"/>
      <c r="T10" s="45"/>
      <c r="U10" s="45"/>
    </row>
    <row r="11" spans="2:21" ht="19.5" customHeight="1">
      <c r="B11" s="209" t="s">
        <v>5</v>
      </c>
      <c r="C11" s="211" t="s">
        <v>52</v>
      </c>
      <c r="D11" s="212"/>
      <c r="E11" s="212"/>
      <c r="F11" s="213"/>
      <c r="G11" s="209" t="s">
        <v>53</v>
      </c>
      <c r="H11" s="209" t="s">
        <v>54</v>
      </c>
      <c r="I11" s="204" t="s">
        <v>55</v>
      </c>
      <c r="J11" s="205"/>
      <c r="K11" s="204" t="s">
        <v>56</v>
      </c>
      <c r="L11" s="205"/>
      <c r="M11" s="204" t="s">
        <v>57</v>
      </c>
      <c r="N11" s="205"/>
      <c r="P11" s="45"/>
      <c r="Q11" s="45"/>
      <c r="R11" s="45"/>
      <c r="S11" s="45"/>
      <c r="T11" s="45"/>
      <c r="U11" s="45"/>
    </row>
    <row r="12" spans="2:21" ht="14.25" customHeight="1">
      <c r="B12" s="210"/>
      <c r="C12" s="214"/>
      <c r="D12" s="215"/>
      <c r="E12" s="215"/>
      <c r="F12" s="216"/>
      <c r="G12" s="210"/>
      <c r="H12" s="210"/>
      <c r="I12" s="114" t="s">
        <v>58</v>
      </c>
      <c r="J12" s="114" t="s">
        <v>59</v>
      </c>
      <c r="K12" s="114" t="s">
        <v>58</v>
      </c>
      <c r="L12" s="114" t="s">
        <v>59</v>
      </c>
      <c r="M12" s="114" t="s">
        <v>58</v>
      </c>
      <c r="N12" s="114" t="s">
        <v>59</v>
      </c>
      <c r="P12" s="45"/>
      <c r="Q12" s="45"/>
      <c r="R12" s="45"/>
      <c r="S12" s="45"/>
      <c r="T12" s="45"/>
      <c r="U12" s="45"/>
    </row>
    <row r="13" spans="2:12" ht="5.25" customHeight="1">
      <c r="B13" s="115"/>
      <c r="C13" s="116"/>
      <c r="D13" s="45"/>
      <c r="E13" s="45"/>
      <c r="F13" s="45"/>
      <c r="G13" s="45"/>
      <c r="H13" s="45"/>
      <c r="I13" s="117"/>
      <c r="J13" s="117"/>
      <c r="K13" s="117"/>
      <c r="L13" s="117"/>
    </row>
    <row r="14" spans="2:14" ht="14.25" customHeight="1">
      <c r="B14" s="118"/>
      <c r="C14" s="119" t="str">
        <f>'Rua Vergilio Sabino da Silva'!B21</f>
        <v>SERVIÇOS PRELIMINARES</v>
      </c>
      <c r="D14" s="120"/>
      <c r="E14" s="120"/>
      <c r="F14" s="120"/>
      <c r="G14" s="121">
        <f>SUM('Rua Vergilio Sabino da Silva'!J22)</f>
        <v>780</v>
      </c>
      <c r="H14" s="122">
        <f>G14/G24</f>
        <v>0.006733047610415507</v>
      </c>
      <c r="I14" s="122">
        <v>1</v>
      </c>
      <c r="J14" s="121">
        <f>ROUND(G14*I14,2)</f>
        <v>780</v>
      </c>
      <c r="K14" s="122">
        <v>0</v>
      </c>
      <c r="L14" s="123">
        <f>ROUND(G14*K14,2)</f>
        <v>0</v>
      </c>
      <c r="M14" s="122">
        <f>I14+K14</f>
        <v>1</v>
      </c>
      <c r="N14" s="121">
        <f>J14+L14</f>
        <v>780</v>
      </c>
    </row>
    <row r="15" spans="2:14" ht="14.25" customHeight="1">
      <c r="B15" s="118"/>
      <c r="C15" s="124" t="s">
        <v>61</v>
      </c>
      <c r="D15" s="120"/>
      <c r="E15" s="120"/>
      <c r="F15" s="120"/>
      <c r="G15" s="121"/>
      <c r="H15" s="122"/>
      <c r="I15" s="122"/>
      <c r="J15" s="121"/>
      <c r="K15" s="122"/>
      <c r="L15" s="123"/>
      <c r="M15" s="122"/>
      <c r="N15" s="121"/>
    </row>
    <row r="16" spans="2:14" ht="14.25" customHeight="1">
      <c r="B16" s="118"/>
      <c r="C16" s="126" t="str">
        <f>'Rua Vergilio Sabino da Silva'!B24</f>
        <v>MOVIMENTAÇÃO DE TERRA</v>
      </c>
      <c r="D16" s="120"/>
      <c r="E16" s="120"/>
      <c r="F16" s="120"/>
      <c r="G16" s="121">
        <f>SUM('Rua Vergilio Sabino da Silva'!J25)</f>
        <v>4081.6</v>
      </c>
      <c r="H16" s="122">
        <f>G16/G24</f>
        <v>0.0352328296495794</v>
      </c>
      <c r="I16" s="122">
        <v>1</v>
      </c>
      <c r="J16" s="121">
        <f>ROUND(G16*I16,2)</f>
        <v>4081.6</v>
      </c>
      <c r="K16" s="122">
        <v>0</v>
      </c>
      <c r="L16" s="123">
        <f>ROUND(G16*K16,2)</f>
        <v>0</v>
      </c>
      <c r="M16" s="122">
        <f aca="true" t="shared" si="0" ref="M15:M22">I16+K16</f>
        <v>1</v>
      </c>
      <c r="N16" s="121">
        <f aca="true" t="shared" si="1" ref="N15:N22">J16+L16</f>
        <v>4081.6</v>
      </c>
    </row>
    <row r="17" spans="2:14" ht="14.25" customHeight="1">
      <c r="B17" s="118" t="s">
        <v>60</v>
      </c>
      <c r="C17" s="126"/>
      <c r="D17" s="120"/>
      <c r="E17" s="120"/>
      <c r="F17" s="120"/>
      <c r="G17" s="121"/>
      <c r="H17" s="122"/>
      <c r="I17" s="122"/>
      <c r="J17" s="121"/>
      <c r="K17" s="122"/>
      <c r="L17" s="123"/>
      <c r="M17" s="122"/>
      <c r="N17" s="121"/>
    </row>
    <row r="18" spans="2:14" ht="14.25" customHeight="1">
      <c r="B18" s="118" t="s">
        <v>62</v>
      </c>
      <c r="C18" s="126" t="str">
        <f>'Rua Vergilio Sabino da Silva'!B27</f>
        <v>PAVIMENTAÇÃO</v>
      </c>
      <c r="D18" s="120"/>
      <c r="E18" s="120"/>
      <c r="F18" s="120"/>
      <c r="G18" s="121">
        <f>SUM('Rua Vergilio Sabino da Silva'!J28:J30)</f>
        <v>89093.56</v>
      </c>
      <c r="H18" s="122">
        <f>G18/G24</f>
        <v>0.7690656170018084</v>
      </c>
      <c r="I18" s="122">
        <v>0</v>
      </c>
      <c r="J18" s="121">
        <f>ROUND(G18*I18,2)</f>
        <v>0</v>
      </c>
      <c r="K18" s="122">
        <v>1</v>
      </c>
      <c r="L18" s="123">
        <f>ROUND(G18*K18,2)</f>
        <v>89093.56</v>
      </c>
      <c r="M18" s="122">
        <f t="shared" si="0"/>
        <v>1</v>
      </c>
      <c r="N18" s="121">
        <f t="shared" si="1"/>
        <v>89093.56</v>
      </c>
    </row>
    <row r="19" spans="2:14" ht="14.25" customHeight="1">
      <c r="B19" s="118" t="s">
        <v>63</v>
      </c>
      <c r="C19" s="126"/>
      <c r="D19" s="120"/>
      <c r="E19" s="120"/>
      <c r="F19" s="120"/>
      <c r="G19" s="121"/>
      <c r="H19" s="122"/>
      <c r="I19" s="122"/>
      <c r="J19" s="121"/>
      <c r="K19" s="122"/>
      <c r="L19" s="123"/>
      <c r="M19" s="122"/>
      <c r="N19" s="121"/>
    </row>
    <row r="20" spans="2:14" ht="14.25" customHeight="1">
      <c r="B20" s="118" t="s">
        <v>64</v>
      </c>
      <c r="C20" s="126" t="str">
        <f>'Rua Vergilio Sabino da Silva'!B32</f>
        <v>DRENAGEM</v>
      </c>
      <c r="D20" s="120"/>
      <c r="E20" s="120"/>
      <c r="F20" s="120"/>
      <c r="G20" s="121">
        <f>SUM('Rua Vergilio Sabino da Silva'!J33:J37)</f>
        <v>21606.34</v>
      </c>
      <c r="H20" s="122">
        <f>G20/G24</f>
        <v>0.1865083537266987</v>
      </c>
      <c r="I20" s="122">
        <v>1</v>
      </c>
      <c r="J20" s="121">
        <f>ROUND(G20*I20,2)</f>
        <v>21606.34</v>
      </c>
      <c r="K20" s="122">
        <v>0</v>
      </c>
      <c r="L20" s="123">
        <f>ROUND(G20*K20,2)</f>
        <v>0</v>
      </c>
      <c r="M20" s="122">
        <f t="shared" si="0"/>
        <v>1</v>
      </c>
      <c r="N20" s="121">
        <f t="shared" si="1"/>
        <v>21606.34</v>
      </c>
    </row>
    <row r="21" spans="2:14" ht="14.25" customHeight="1">
      <c r="B21" s="127"/>
      <c r="C21" s="126"/>
      <c r="D21" s="120"/>
      <c r="E21" s="120"/>
      <c r="F21" s="120"/>
      <c r="G21" s="121"/>
      <c r="H21" s="122"/>
      <c r="I21" s="122"/>
      <c r="J21" s="125"/>
      <c r="K21" s="122"/>
      <c r="L21" s="125"/>
      <c r="M21" s="122"/>
      <c r="N21" s="121"/>
    </row>
    <row r="22" spans="2:14" ht="14.25" customHeight="1">
      <c r="B22" s="118"/>
      <c r="C22" s="126" t="str">
        <f>'Rua Vergilio Sabino da Silva'!B39</f>
        <v>SINALIZAÇÃO</v>
      </c>
      <c r="D22" s="120"/>
      <c r="E22" s="120"/>
      <c r="F22" s="120"/>
      <c r="G22" s="121">
        <f>SUM('Rua Vergilio Sabino da Silva'!J40)</f>
        <v>285</v>
      </c>
      <c r="H22" s="122">
        <f>G22/G24</f>
        <v>0.0024601520114979738</v>
      </c>
      <c r="I22" s="122">
        <v>0</v>
      </c>
      <c r="J22" s="121">
        <f>ROUND(G22*I22,2)</f>
        <v>0</v>
      </c>
      <c r="K22" s="122">
        <v>1</v>
      </c>
      <c r="L22" s="123">
        <f>ROUND(G22*K22,2)</f>
        <v>285</v>
      </c>
      <c r="M22" s="122">
        <f t="shared" si="0"/>
        <v>1</v>
      </c>
      <c r="N22" s="121">
        <f t="shared" si="1"/>
        <v>285</v>
      </c>
    </row>
    <row r="23" spans="2:14" ht="14.25" customHeight="1">
      <c r="B23" s="118"/>
      <c r="C23" s="126"/>
      <c r="D23" s="120"/>
      <c r="E23" s="120"/>
      <c r="F23" s="120"/>
      <c r="G23" s="121"/>
      <c r="H23" s="122"/>
      <c r="I23" s="122"/>
      <c r="J23" s="121"/>
      <c r="K23" s="122"/>
      <c r="L23" s="123"/>
      <c r="M23" s="122"/>
      <c r="N23" s="121"/>
    </row>
    <row r="24" spans="2:14" ht="20.25" customHeight="1">
      <c r="B24" s="217" t="s">
        <v>65</v>
      </c>
      <c r="C24" s="218"/>
      <c r="D24" s="218"/>
      <c r="E24" s="218"/>
      <c r="F24" s="120"/>
      <c r="G24" s="128">
        <f>SUM(G14:G23)</f>
        <v>115846.5</v>
      </c>
      <c r="H24" s="129">
        <f>SUM(H14:H23)</f>
        <v>1</v>
      </c>
      <c r="I24" s="129">
        <f>J24/G24</f>
        <v>0.22847423098669362</v>
      </c>
      <c r="J24" s="130">
        <f>SUM(J14:J23)</f>
        <v>26467.940000000002</v>
      </c>
      <c r="K24" s="129">
        <f>L24/G24</f>
        <v>0.7715257690133064</v>
      </c>
      <c r="L24" s="130">
        <f>SUM(L14:L23)</f>
        <v>89378.56</v>
      </c>
      <c r="M24" s="129">
        <f>N24/G24</f>
        <v>1</v>
      </c>
      <c r="N24" s="130">
        <f>SUM(N14:N23)</f>
        <v>115846.5</v>
      </c>
    </row>
    <row r="25" spans="3:12" ht="9.75" customHeight="1">
      <c r="C25" s="131"/>
      <c r="G25" s="132"/>
      <c r="H25" s="45"/>
      <c r="I25" s="133"/>
      <c r="J25" s="45"/>
      <c r="K25" s="133"/>
      <c r="L25" s="45"/>
    </row>
    <row r="27" ht="46.5" customHeight="1"/>
    <row r="29" spans="2:13" ht="12.75">
      <c r="B29" t="s">
        <v>102</v>
      </c>
      <c r="F29" s="149"/>
      <c r="G29" s="208" t="s">
        <v>68</v>
      </c>
      <c r="H29" s="208"/>
      <c r="I29" s="149"/>
      <c r="J29" s="149"/>
      <c r="L29" s="208" t="s">
        <v>107</v>
      </c>
      <c r="M29" s="208"/>
    </row>
    <row r="30" spans="2:13" ht="12.75">
      <c r="B30" s="136">
        <f>N4</f>
        <v>41610</v>
      </c>
      <c r="F30" s="149"/>
      <c r="G30" s="206" t="s">
        <v>69</v>
      </c>
      <c r="H30" s="206"/>
      <c r="I30" s="219"/>
      <c r="J30" s="219"/>
      <c r="L30" s="206" t="s">
        <v>66</v>
      </c>
      <c r="M30" s="206"/>
    </row>
    <row r="31" spans="4:7" ht="12.75">
      <c r="D31" s="208"/>
      <c r="E31" s="208"/>
      <c r="F31" s="208"/>
      <c r="G31" s="208"/>
    </row>
    <row r="32" spans="4:12" ht="12.75">
      <c r="D32" s="208"/>
      <c r="E32" s="208"/>
      <c r="F32" s="208"/>
      <c r="G32" s="208"/>
      <c r="H32" s="45"/>
      <c r="I32" s="45"/>
      <c r="J32" s="45"/>
      <c r="K32" s="45"/>
      <c r="L32" s="45"/>
    </row>
    <row r="33" spans="4:12" ht="12.75">
      <c r="D33" s="135"/>
      <c r="E33" s="135"/>
      <c r="F33" s="135"/>
      <c r="G33" s="135"/>
      <c r="H33" s="45"/>
      <c r="I33" s="45"/>
      <c r="J33" s="45"/>
      <c r="K33" s="45"/>
      <c r="L33" s="45"/>
    </row>
    <row r="34" spans="4:12" ht="12.75">
      <c r="D34" s="135"/>
      <c r="E34" s="135"/>
      <c r="F34" s="135"/>
      <c r="G34" s="135"/>
      <c r="H34" s="45"/>
      <c r="I34" s="45"/>
      <c r="J34" s="45"/>
      <c r="K34" s="45"/>
      <c r="L34" s="45"/>
    </row>
    <row r="35" spans="7:12" ht="12.75">
      <c r="G35" s="45"/>
      <c r="H35" s="45"/>
      <c r="I35" s="137"/>
      <c r="J35" s="138"/>
      <c r="K35" s="137"/>
      <c r="L35" s="138"/>
    </row>
    <row r="36" spans="7:12" ht="12.75">
      <c r="G36" s="138"/>
      <c r="H36" s="45"/>
      <c r="I36" s="137"/>
      <c r="J36" s="139"/>
      <c r="K36" s="137"/>
      <c r="L36" s="139"/>
    </row>
    <row r="37" spans="7:12" ht="12.75">
      <c r="G37" s="134"/>
      <c r="I37" s="140"/>
      <c r="J37" s="139"/>
      <c r="K37" s="140"/>
      <c r="L37" s="139"/>
    </row>
    <row r="38" spans="7:12" ht="12.75">
      <c r="G38" s="134"/>
      <c r="H38" s="45"/>
      <c r="I38" s="140"/>
      <c r="J38" s="139"/>
      <c r="K38" s="140"/>
      <c r="L38" s="139"/>
    </row>
    <row r="39" spans="4:12" ht="12.75">
      <c r="D39" s="141"/>
      <c r="E39" s="142"/>
      <c r="G39" s="134"/>
      <c r="H39" s="45"/>
      <c r="I39" s="140"/>
      <c r="J39" s="139"/>
      <c r="K39" s="140"/>
      <c r="L39" s="139"/>
    </row>
    <row r="40" spans="3:12" ht="12.75">
      <c r="C40" s="143"/>
      <c r="D40" s="141"/>
      <c r="E40" s="142"/>
      <c r="I40" s="45"/>
      <c r="J40" s="139"/>
      <c r="K40" s="45"/>
      <c r="L40" s="139"/>
    </row>
    <row r="41" spans="3:12" ht="12.75">
      <c r="C41" s="143"/>
      <c r="D41" s="141"/>
      <c r="E41" s="142"/>
      <c r="H41" s="45"/>
      <c r="I41" s="45"/>
      <c r="J41" s="139"/>
      <c r="K41" s="45"/>
      <c r="L41" s="139"/>
    </row>
    <row r="42" spans="3:12" ht="12.75">
      <c r="C42" s="143"/>
      <c r="D42" s="144"/>
      <c r="E42" s="142"/>
      <c r="H42" s="45"/>
      <c r="I42" s="140"/>
      <c r="J42" s="139"/>
      <c r="K42" s="140"/>
      <c r="L42" s="139"/>
    </row>
    <row r="43" spans="3:12" ht="12.75">
      <c r="C43" s="143"/>
      <c r="D43" s="144"/>
      <c r="E43" s="142"/>
      <c r="H43" s="45"/>
      <c r="I43" s="140"/>
      <c r="J43" s="139"/>
      <c r="K43" s="140"/>
      <c r="L43" s="139"/>
    </row>
    <row r="44" spans="4:12" ht="12.75">
      <c r="D44" s="144"/>
      <c r="E44" s="142"/>
      <c r="G44" s="134"/>
      <c r="H44" s="45"/>
      <c r="I44" s="137"/>
      <c r="J44" s="139"/>
      <c r="K44" s="137"/>
      <c r="L44" s="139"/>
    </row>
    <row r="45" spans="4:12" ht="12.75">
      <c r="D45" s="141"/>
      <c r="E45" s="142"/>
      <c r="G45" s="134"/>
      <c r="H45" s="45"/>
      <c r="I45" s="140"/>
      <c r="J45" s="139"/>
      <c r="K45" s="140"/>
      <c r="L45" s="139"/>
    </row>
    <row r="46" spans="4:12" ht="12.75">
      <c r="D46" s="145"/>
      <c r="G46" s="45"/>
      <c r="H46" s="45"/>
      <c r="I46" s="45"/>
      <c r="J46" s="139"/>
      <c r="K46" s="45"/>
      <c r="L46" s="139"/>
    </row>
    <row r="47" spans="4:12" ht="12.75">
      <c r="D47" s="146"/>
      <c r="J47" s="139"/>
      <c r="L47" s="139"/>
    </row>
    <row r="50" spans="7:12" ht="12.75">
      <c r="G50" s="134"/>
      <c r="H50" s="45"/>
      <c r="I50" s="137"/>
      <c r="J50" s="139"/>
      <c r="K50" s="137"/>
      <c r="L50" s="139"/>
    </row>
    <row r="51" spans="7:12" ht="12.75">
      <c r="G51" s="134"/>
      <c r="H51" s="45"/>
      <c r="I51" s="140"/>
      <c r="J51" s="139"/>
      <c r="K51" s="140"/>
      <c r="L51" s="139"/>
    </row>
    <row r="52" spans="7:12" ht="12.75">
      <c r="G52" s="45"/>
      <c r="H52" s="45"/>
      <c r="I52" s="45"/>
      <c r="J52" s="139"/>
      <c r="K52" s="45"/>
      <c r="L52" s="139"/>
    </row>
    <row r="53" spans="10:12" ht="12.75">
      <c r="J53" s="139"/>
      <c r="L53" s="139"/>
    </row>
    <row r="54" spans="7:12" ht="12.75">
      <c r="G54" s="45"/>
      <c r="H54" s="45"/>
      <c r="I54" s="45"/>
      <c r="J54" s="139"/>
      <c r="K54" s="45"/>
      <c r="L54" s="139"/>
    </row>
    <row r="55" spans="7:12" ht="12.75">
      <c r="G55" s="45"/>
      <c r="H55" s="45"/>
      <c r="I55" s="45"/>
      <c r="J55" s="45"/>
      <c r="K55" s="45"/>
      <c r="L55" s="45"/>
    </row>
    <row r="56" spans="7:12" ht="12.75">
      <c r="G56" s="147"/>
      <c r="H56" s="45"/>
      <c r="I56" s="148"/>
      <c r="J56" s="45"/>
      <c r="K56" s="148"/>
      <c r="L56" s="45"/>
    </row>
    <row r="57" spans="7:12" ht="12.75">
      <c r="G57" s="45"/>
      <c r="H57" s="144"/>
      <c r="I57" s="45"/>
      <c r="J57" s="45"/>
      <c r="K57" s="45"/>
      <c r="L57" s="45"/>
    </row>
    <row r="58" spans="7:12" ht="12.75">
      <c r="G58" s="45"/>
      <c r="H58" s="144"/>
      <c r="I58" s="45"/>
      <c r="J58" s="45"/>
      <c r="K58" s="45"/>
      <c r="L58" s="45"/>
    </row>
    <row r="59" spans="7:12" ht="12.75">
      <c r="G59" s="45"/>
      <c r="H59" s="45"/>
      <c r="I59" s="45"/>
      <c r="J59" s="45"/>
      <c r="K59" s="45"/>
      <c r="L59" s="45"/>
    </row>
    <row r="60" spans="7:12" ht="12.75">
      <c r="G60" s="45"/>
      <c r="H60" s="45"/>
      <c r="I60" s="45"/>
      <c r="J60" s="45"/>
      <c r="K60" s="45"/>
      <c r="L60" s="45"/>
    </row>
    <row r="61" spans="7:12" ht="12.75">
      <c r="G61" s="45"/>
      <c r="H61" s="45"/>
      <c r="I61" s="45"/>
      <c r="J61" s="45"/>
      <c r="K61" s="45"/>
      <c r="L61" s="45"/>
    </row>
  </sheetData>
  <sheetProtection/>
  <mergeCells count="16">
    <mergeCell ref="G30:H30"/>
    <mergeCell ref="L29:M29"/>
    <mergeCell ref="L30:M30"/>
    <mergeCell ref="D31:G31"/>
    <mergeCell ref="D32:G32"/>
    <mergeCell ref="B24:E24"/>
    <mergeCell ref="I11:J11"/>
    <mergeCell ref="K11:L11"/>
    <mergeCell ref="H11:H12"/>
    <mergeCell ref="G29:H29"/>
    <mergeCell ref="M11:N11"/>
    <mergeCell ref="B2:L2"/>
    <mergeCell ref="M2:N2"/>
    <mergeCell ref="B11:B12"/>
    <mergeCell ref="C11:F12"/>
    <mergeCell ref="G11:G12"/>
  </mergeCells>
  <printOptions/>
  <pageMargins left="0.787401575" right="0.787401575" top="0.984251969" bottom="0.984251969" header="0.492125985" footer="0.49212598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PAVIMENTAÇÃO DE RUAS</dc:subject>
  <dc:creator>Eng.º Marlon José Carneiro</dc:creator>
  <cp:keywords/>
  <dc:description/>
  <cp:lastModifiedBy>Amai</cp:lastModifiedBy>
  <cp:lastPrinted>2013-06-28T11:44:26Z</cp:lastPrinted>
  <dcterms:created xsi:type="dcterms:W3CDTF">2003-05-06T19:05:36Z</dcterms:created>
  <dcterms:modified xsi:type="dcterms:W3CDTF">2013-12-02T19:01:54Z</dcterms:modified>
  <cp:category/>
  <cp:version/>
  <cp:contentType/>
  <cp:contentStatus/>
</cp:coreProperties>
</file>